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65" windowWidth="14805" windowHeight="6390"/>
  </bookViews>
  <sheets>
    <sheet name="Input" sheetId="5" r:id="rId1"/>
  </sheets>
  <definedNames>
    <definedName name="CPUs" localSheetId="0">Input!$A$65:$A$74</definedName>
    <definedName name="CPUs">#REF!</definedName>
    <definedName name="EMs" localSheetId="0">Input!$A$85:$A$100</definedName>
    <definedName name="EMs">#REF!</definedName>
    <definedName name="SBs" localSheetId="0">Input!$A$77:$A$80</definedName>
    <definedName name="SBs">#REF!</definedName>
  </definedNames>
  <calcPr calcId="152511"/>
</workbook>
</file>

<file path=xl/calcChain.xml><?xml version="1.0" encoding="utf-8"?>
<calcChain xmlns="http://schemas.openxmlformats.org/spreadsheetml/2006/main">
  <c r="B13" i="5" l="1"/>
  <c r="N25" i="5" l="1"/>
  <c r="O25" i="5" s="1"/>
  <c r="C28" i="5"/>
  <c r="M9" i="5" l="1"/>
  <c r="Q9" i="5" s="1"/>
  <c r="M8" i="5"/>
  <c r="Q8" i="5" s="1"/>
  <c r="M7" i="5"/>
  <c r="Q7" i="5" s="1"/>
  <c r="M6" i="5"/>
  <c r="Q6" i="5" s="1"/>
  <c r="M5" i="5"/>
  <c r="Q5" i="5" s="1"/>
  <c r="L9" i="5"/>
  <c r="P9" i="5" s="1"/>
  <c r="L8" i="5"/>
  <c r="P8" i="5" s="1"/>
  <c r="L7" i="5"/>
  <c r="P7" i="5" s="1"/>
  <c r="L6" i="5"/>
  <c r="P6" i="5" s="1"/>
  <c r="L5" i="5"/>
  <c r="P5" i="5" s="1"/>
  <c r="K9" i="5"/>
  <c r="O9" i="5" s="1"/>
  <c r="K8" i="5"/>
  <c r="O8" i="5" s="1"/>
  <c r="K7" i="5"/>
  <c r="O7" i="5" s="1"/>
  <c r="K6" i="5"/>
  <c r="O6" i="5" s="1"/>
  <c r="K5" i="5"/>
  <c r="O5" i="5" s="1"/>
  <c r="J9" i="5"/>
  <c r="N9" i="5" s="1"/>
  <c r="J8" i="5"/>
  <c r="N8" i="5" s="1"/>
  <c r="J7" i="5"/>
  <c r="N7" i="5" s="1"/>
  <c r="J6" i="5"/>
  <c r="N6" i="5" s="1"/>
  <c r="J5" i="5"/>
  <c r="N5" i="5" s="1"/>
  <c r="M4" i="5" l="1"/>
  <c r="Q4" i="5" s="1"/>
  <c r="L4" i="5"/>
  <c r="P4" i="5" s="1"/>
  <c r="K4" i="5"/>
  <c r="O4" i="5" s="1"/>
  <c r="J4" i="5"/>
  <c r="N4" i="5" s="1"/>
  <c r="L3" i="5" l="1"/>
  <c r="M3" i="5"/>
  <c r="D10" i="5" l="1"/>
  <c r="C11" i="5" s="1"/>
  <c r="D11" i="5" s="1"/>
  <c r="N19" i="5" l="1"/>
  <c r="O19" i="5" s="1"/>
  <c r="N20" i="5"/>
  <c r="O20" i="5" s="1"/>
  <c r="N21" i="5"/>
  <c r="O21" i="5" s="1"/>
  <c r="N22" i="5"/>
  <c r="O22" i="5" s="1"/>
  <c r="N23" i="5"/>
  <c r="O23" i="5" s="1"/>
  <c r="N24" i="5"/>
  <c r="O24" i="5" s="1"/>
  <c r="O26" i="5" l="1"/>
  <c r="I13" i="5"/>
  <c r="H13" i="5"/>
  <c r="E26" i="5"/>
  <c r="C14" i="5"/>
  <c r="D23" i="5" s="1"/>
  <c r="B14" i="5" s="1"/>
  <c r="D22" i="5"/>
  <c r="C13" i="5"/>
  <c r="C15" i="5" l="1"/>
  <c r="D3" i="5"/>
  <c r="K3" i="5"/>
  <c r="J3" i="5"/>
  <c r="K2" i="5"/>
  <c r="G13" i="5" s="1"/>
  <c r="J2" i="5"/>
  <c r="F13" i="5" s="1"/>
  <c r="C16" i="5" l="1"/>
  <c r="D24" i="5"/>
  <c r="B15" i="5" s="1"/>
  <c r="M10" i="5"/>
  <c r="L10" i="5"/>
  <c r="J10" i="5"/>
  <c r="K10" i="5"/>
  <c r="P24" i="5" l="1"/>
  <c r="E6" i="5" s="1"/>
  <c r="C17" i="5"/>
  <c r="D25" i="5"/>
  <c r="B16" i="5" s="1"/>
  <c r="E7" i="5" l="1"/>
  <c r="E5" i="5"/>
  <c r="E4" i="5"/>
  <c r="E9" i="5"/>
  <c r="E3" i="5"/>
  <c r="E8" i="5"/>
  <c r="E2" i="5"/>
  <c r="C18" i="5"/>
  <c r="E29" i="5"/>
  <c r="D26" i="5"/>
  <c r="B17" i="5" s="1"/>
  <c r="E28" i="5" l="1"/>
  <c r="E10" i="5"/>
  <c r="E27" i="5"/>
  <c r="C19" i="5"/>
  <c r="D27" i="5"/>
  <c r="B18" i="5" s="1"/>
  <c r="E30" i="5"/>
  <c r="F16" i="5"/>
  <c r="I16" i="5"/>
  <c r="H16" i="5"/>
  <c r="G16" i="5"/>
  <c r="I17" i="5" l="1"/>
  <c r="E31" i="5"/>
  <c r="F15" i="5"/>
  <c r="I15" i="5"/>
  <c r="H15" i="5"/>
  <c r="G15" i="5"/>
  <c r="F14" i="5"/>
  <c r="H14" i="5"/>
  <c r="G14" i="5"/>
  <c r="I14" i="5"/>
  <c r="D28" i="5"/>
  <c r="B19" i="5" s="1"/>
  <c r="C20" i="5"/>
  <c r="H17" i="5"/>
  <c r="F17" i="5"/>
  <c r="G17" i="5"/>
  <c r="G18" i="5" l="1"/>
  <c r="E32" i="5"/>
  <c r="I19" i="5" s="1"/>
  <c r="F18" i="5"/>
  <c r="H18" i="5"/>
  <c r="I18" i="5"/>
  <c r="D29" i="5"/>
  <c r="H20" i="5"/>
  <c r="G20" i="5"/>
  <c r="F20" i="5"/>
  <c r="I20" i="5"/>
  <c r="D30" i="5" l="1"/>
  <c r="B20" i="5"/>
  <c r="G19" i="5"/>
  <c r="H19" i="5"/>
  <c r="F19" i="5"/>
  <c r="E33" i="5"/>
  <c r="I21" i="5"/>
  <c r="H21" i="5" l="1"/>
  <c r="G21" i="5"/>
  <c r="F21" i="5"/>
</calcChain>
</file>

<file path=xl/sharedStrings.xml><?xml version="1.0" encoding="utf-8"?>
<sst xmlns="http://schemas.openxmlformats.org/spreadsheetml/2006/main" count="85" uniqueCount="57">
  <si>
    <t>LP</t>
  </si>
  <si>
    <t>Description</t>
  </si>
  <si>
    <t>S.No</t>
  </si>
  <si>
    <t>Qty</t>
  </si>
  <si>
    <t xml:space="preserve"> </t>
  </si>
  <si>
    <t xml:space="preserve">CPU </t>
  </si>
  <si>
    <t>CPU</t>
  </si>
  <si>
    <t>CPU ST20 (DC/DC/DC)</t>
  </si>
  <si>
    <t>CPU ST30 (DC/DC/DC)</t>
  </si>
  <si>
    <t>CPU ST40 (DC/DC/DC)</t>
  </si>
  <si>
    <t>CPU ST60 (DC/DC/DC)</t>
  </si>
  <si>
    <t>CPU SR20 (AC/DC/Relay)</t>
  </si>
  <si>
    <t>CPU SR30 (AC/DC/Relay)</t>
  </si>
  <si>
    <t>CPU SR40 (AC/DC/Relay)</t>
  </si>
  <si>
    <t>CPU SR60 (AC/DC/Relay)</t>
  </si>
  <si>
    <t>CPU CR40 (AC/DC/Relay)</t>
  </si>
  <si>
    <t>CPU CR60 (AC/DC/Relay)</t>
  </si>
  <si>
    <t>SB</t>
  </si>
  <si>
    <t>SB DT04 (2DI/2DQ Tran)</t>
  </si>
  <si>
    <t>SB AQ01 (1AQ)</t>
  </si>
  <si>
    <t>SB BT01 (Battery)</t>
  </si>
  <si>
    <t>SB CM01 (RS485/RS232)</t>
  </si>
  <si>
    <t>EM0</t>
  </si>
  <si>
    <t>EM1</t>
  </si>
  <si>
    <t>EM2</t>
  </si>
  <si>
    <t>EM3</t>
  </si>
  <si>
    <t>EM4</t>
  </si>
  <si>
    <t>EM5</t>
  </si>
  <si>
    <t>EM</t>
  </si>
  <si>
    <t>EM DE08 (8DI)</t>
  </si>
  <si>
    <t>EM DR08 (8DQ Relay)</t>
  </si>
  <si>
    <t>EM DT08 (8DQ Tran)</t>
  </si>
  <si>
    <t>EM DT16 (8DI/8DQ Tran)</t>
  </si>
  <si>
    <t>EM DR16 (8DI/8DQ Relay)</t>
  </si>
  <si>
    <t>EM DT32 (16DI/16DQ Tran)</t>
  </si>
  <si>
    <t>EM DR32 (16DI/16DQ Relay)</t>
  </si>
  <si>
    <t xml:space="preserve">EM AE04 (4AI) </t>
  </si>
  <si>
    <t>EM AQ02 (2AQ)</t>
  </si>
  <si>
    <t>EM AM06 (4AI/2AQ)</t>
  </si>
  <si>
    <t>EM AR02 (2AI RTD)</t>
  </si>
  <si>
    <t>EM AT04 (4AI TC)</t>
  </si>
  <si>
    <t>AO</t>
  </si>
  <si>
    <t>AI</t>
  </si>
  <si>
    <t>DO</t>
  </si>
  <si>
    <t>DI</t>
  </si>
  <si>
    <t xml:space="preserve">DO </t>
  </si>
  <si>
    <t>None</t>
  </si>
  <si>
    <t> </t>
  </si>
  <si>
    <t>Total Modules</t>
  </si>
  <si>
    <t>SB AE01(1AIx12bit)</t>
  </si>
  <si>
    <t>EM AE08 (8AI)</t>
  </si>
  <si>
    <t>EM AM03(2AI/1AQ)</t>
  </si>
  <si>
    <t>EM AR04 (4AI RTD)</t>
  </si>
  <si>
    <t>EM AQ04(4AQ)</t>
  </si>
  <si>
    <t>EM DP SLAVE</t>
  </si>
  <si>
    <t>Total IO's</t>
  </si>
  <si>
    <t>Selected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</si>
</sst>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6" borderId="1" xfId="0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0" borderId="0" xfId="0" applyFont="1" applyFill="1"/>
    <xf numFmtId="164" fontId="4" fillId="0" borderId="0" xfId="1" applyFont="1" applyFill="1"/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Alignment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164" fontId="3" fillId="0" borderId="3" xfId="1" applyFont="1" applyBorder="1" applyAlignment="1"/>
    <xf numFmtId="164" fontId="2" fillId="0" borderId="0" xfId="1" applyFont="1" applyFill="1"/>
    <xf numFmtId="164" fontId="2" fillId="0" borderId="0" xfId="0" applyNumberFormat="1" applyFont="1" applyFill="1"/>
    <xf numFmtId="0" fontId="2" fillId="0" borderId="0" xfId="1" applyNumberFormat="1" applyFont="1" applyFill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>
      <alignment horizontal="center" vertical="center"/>
    </xf>
    <xf numFmtId="0" fontId="2" fillId="7" borderId="1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/>
    <xf numFmtId="0" fontId="2" fillId="7" borderId="4" xfId="0" applyFont="1" applyFill="1" applyBorder="1" applyAlignment="1">
      <alignment horizontal="left" vertical="center"/>
    </xf>
    <xf numFmtId="0" fontId="2" fillId="7" borderId="4" xfId="0" applyFont="1" applyFill="1" applyBorder="1"/>
    <xf numFmtId="0" fontId="2" fillId="7" borderId="5" xfId="0" applyFont="1" applyFill="1" applyBorder="1" applyProtection="1">
      <protection locked="0"/>
    </xf>
    <xf numFmtId="0" fontId="2" fillId="7" borderId="5" xfId="0" applyFont="1" applyFill="1" applyBorder="1"/>
    <xf numFmtId="0" fontId="2" fillId="7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99FF"/>
      <color rgb="FF0066FF"/>
      <color rgb="FF0000FF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514350</xdr:colOff>
      <xdr:row>12</xdr:row>
      <xdr:rowOff>38101</xdr:rowOff>
    </xdr:from>
    <xdr:to>
      <xdr:col>15</xdr:col>
      <xdr:colOff>133350</xdr:colOff>
      <xdr:row>23</xdr:row>
      <xdr:rowOff>47626</xdr:rowOff>
    </xdr:to>
    <xdr:sp macro="" textlink="">
      <xdr:nvSpPr>
        <xdr:cNvPr id="8" name="Rectangle 7"/>
        <xdr:cNvSpPr/>
      </xdr:nvSpPr>
      <xdr:spPr>
        <a:xfrm>
          <a:off x="10134600" y="2409826"/>
          <a:ext cx="714375" cy="20383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9525</xdr:colOff>
      <xdr:row>0</xdr:row>
      <xdr:rowOff>19050</xdr:rowOff>
    </xdr:from>
    <xdr:to>
      <xdr:col>48</xdr:col>
      <xdr:colOff>9525</xdr:colOff>
      <xdr:row>11</xdr:row>
      <xdr:rowOff>0</xdr:rowOff>
    </xdr:to>
    <xdr:sp macro="" textlink="">
      <xdr:nvSpPr>
        <xdr:cNvPr id="5" name="Rectangle 4"/>
        <xdr:cNvSpPr/>
      </xdr:nvSpPr>
      <xdr:spPr>
        <a:xfrm>
          <a:off x="3705225" y="19050"/>
          <a:ext cx="2238375" cy="19716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9526</xdr:colOff>
      <xdr:row>9</xdr:row>
      <xdr:rowOff>9525</xdr:rowOff>
    </xdr:from>
    <xdr:to>
      <xdr:col>0</xdr:col>
      <xdr:colOff>504825</xdr:colOff>
      <xdr:row>121</xdr:row>
      <xdr:rowOff>19050</xdr:rowOff>
    </xdr:to>
    <xdr:sp macro="" textlink="">
      <xdr:nvSpPr>
        <xdr:cNvPr id="10" name="Rectangle 9"/>
        <xdr:cNvSpPr/>
      </xdr:nvSpPr>
      <xdr:spPr>
        <a:xfrm>
          <a:off x="9526" y="1638300"/>
          <a:ext cx="495299" cy="22479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9526</xdr:colOff>
      <xdr:row>9</xdr:row>
      <xdr:rowOff>180974</xdr:rowOff>
    </xdr:from>
    <xdr:to>
      <xdr:col>4</xdr:col>
      <xdr:colOff>19050</xdr:colOff>
      <xdr:row>11</xdr:row>
      <xdr:rowOff>57149</xdr:rowOff>
    </xdr:to>
    <xdr:sp macro="" textlink="">
      <xdr:nvSpPr>
        <xdr:cNvPr id="11" name="Rectangle 10"/>
        <xdr:cNvSpPr/>
      </xdr:nvSpPr>
      <xdr:spPr>
        <a:xfrm>
          <a:off x="3095626" y="1809749"/>
          <a:ext cx="619124" cy="2381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workbookViewId="0">
      <selection activeCell="AZ13" sqref="AZ13:AZ14"/>
    </sheetView>
  </sheetViews>
  <sheetFormatPr defaultRowHeight="14.25" x14ac:dyDescent="0.2"/>
  <cols>
    <col min="1" max="1" width="7.7109375" style="1" customWidth="1"/>
    <col min="2" max="2" width="7.85546875" style="1" customWidth="1"/>
    <col min="3" max="3" width="30.7109375" style="1" customWidth="1"/>
    <col min="4" max="4" width="9.140625" style="1" customWidth="1"/>
    <col min="5" max="5" width="1.42578125" style="1" customWidth="1"/>
    <col min="6" max="6" width="8" style="1" customWidth="1"/>
    <col min="7" max="7" width="8.28515625" style="1" customWidth="1"/>
    <col min="8" max="8" width="8" style="7" customWidth="1"/>
    <col min="9" max="9" width="7.85546875" style="3" customWidth="1"/>
    <col min="10" max="12" width="0" style="3" hidden="1" customWidth="1"/>
    <col min="13" max="14" width="0" style="1" hidden="1" customWidth="1"/>
    <col min="15" max="15" width="7.28515625" style="3" hidden="1" customWidth="1"/>
    <col min="16" max="20" width="0" style="3" hidden="1" customWidth="1"/>
    <col min="21" max="48" width="0" style="1" hidden="1" customWidth="1"/>
    <col min="49" max="16384" width="9.140625" style="1"/>
  </cols>
  <sheetData>
    <row r="1" spans="1:22" x14ac:dyDescent="0.2">
      <c r="A1" s="15" t="s">
        <v>2</v>
      </c>
      <c r="B1" s="15" t="s">
        <v>2</v>
      </c>
      <c r="C1" s="15" t="s">
        <v>1</v>
      </c>
      <c r="D1" s="15" t="s">
        <v>3</v>
      </c>
      <c r="E1" s="15"/>
      <c r="F1" s="15"/>
      <c r="G1" s="15"/>
      <c r="H1" s="15"/>
      <c r="I1" s="15"/>
      <c r="J1" s="12" t="s">
        <v>44</v>
      </c>
      <c r="K1" s="12" t="s">
        <v>43</v>
      </c>
      <c r="L1" s="12" t="s">
        <v>42</v>
      </c>
      <c r="M1" s="12" t="s">
        <v>41</v>
      </c>
      <c r="N1" s="25" t="s">
        <v>44</v>
      </c>
      <c r="O1" s="25" t="s">
        <v>43</v>
      </c>
      <c r="P1" s="25" t="s">
        <v>42</v>
      </c>
      <c r="Q1" s="25" t="s">
        <v>41</v>
      </c>
      <c r="U1" s="3"/>
    </row>
    <row r="2" spans="1:22" x14ac:dyDescent="0.2">
      <c r="A2" s="4">
        <v>1</v>
      </c>
      <c r="B2" s="5" t="s">
        <v>5</v>
      </c>
      <c r="C2" s="10" t="s">
        <v>10</v>
      </c>
      <c r="D2" s="26">
        <v>1</v>
      </c>
      <c r="E2" s="5" t="e">
        <f>IF(P24&lt;&gt;7,0,D2)</f>
        <v>#REF!</v>
      </c>
      <c r="F2" s="5"/>
      <c r="G2" s="5"/>
      <c r="H2" s="5"/>
      <c r="I2" s="5"/>
      <c r="J2" s="11">
        <f>IF(C2=A65, D55,IF(C2=A66,D56, IF(C2=A67,D57, IF(C2=A68,D58, IF(C2=A69,D59,IF(C2=A70,D60,IF(C2=A71,D61,IF(C2=A72,D62, IF(C2=A73,D63,IF(C2=A74,D64))))))))))</f>
        <v>36</v>
      </c>
      <c r="K2" s="11">
        <f>IF(C2=A65, F46,IF(C2=A66,F47, IF(C2=A67,F48, IF(C2=A68,F49, IF(C2=A69,F50,IF(C2=A70,F51,IF(C2=A71,F52,IF(C2=A72,F53, IF(C2=A73,F54,IF(C2=A74,F55))))))))))</f>
        <v>24</v>
      </c>
      <c r="L2" s="11">
        <v>0</v>
      </c>
      <c r="M2" s="11">
        <v>0</v>
      </c>
      <c r="O2" s="1"/>
      <c r="U2" s="3"/>
    </row>
    <row r="3" spans="1:22" x14ac:dyDescent="0.2">
      <c r="A3" s="4">
        <v>8</v>
      </c>
      <c r="B3" s="5" t="s">
        <v>17</v>
      </c>
      <c r="C3" s="10" t="s">
        <v>46</v>
      </c>
      <c r="D3" s="26">
        <f>IF(C3&lt;&gt;A102,1,N14)</f>
        <v>0</v>
      </c>
      <c r="E3" s="5" t="e">
        <f>IF(OR(P24&lt;&gt;7,D3=N14),0,1)</f>
        <v>#REF!</v>
      </c>
      <c r="F3" s="5"/>
      <c r="G3" s="5"/>
      <c r="H3" s="5"/>
      <c r="I3" s="5"/>
      <c r="J3" s="11">
        <f>IF(C3=A77,D67, IF(C3&lt;&gt;A77,D69))</f>
        <v>0</v>
      </c>
      <c r="K3" s="11">
        <f>IF(C3=A77,D67, IF(C3&lt;&gt;A77,D69))</f>
        <v>0</v>
      </c>
      <c r="L3" s="11">
        <f>IF(C3=A81,1,IF(C3&lt;&gt;A81,F59))</f>
        <v>0</v>
      </c>
      <c r="M3" s="11">
        <f>IF(C3=A78,I59,IF(C3&lt;&gt;A78,F59))</f>
        <v>0</v>
      </c>
      <c r="O3" s="17"/>
      <c r="P3" s="17"/>
      <c r="Q3" s="17"/>
      <c r="R3" s="17"/>
      <c r="S3" s="17"/>
      <c r="T3" s="17"/>
      <c r="U3" s="17"/>
      <c r="V3" s="23"/>
    </row>
    <row r="4" spans="1:22" x14ac:dyDescent="0.2">
      <c r="A4" s="4">
        <v>2</v>
      </c>
      <c r="B4" s="5" t="s">
        <v>22</v>
      </c>
      <c r="C4" s="10" t="s">
        <v>34</v>
      </c>
      <c r="D4" s="26">
        <v>1</v>
      </c>
      <c r="E4" s="5" t="e">
        <f>IF(OR(P24&lt;&gt;7,C4=A102),0,D4)</f>
        <v>#REF!</v>
      </c>
      <c r="F4" s="5"/>
      <c r="G4" s="5"/>
      <c r="H4" s="5"/>
      <c r="I4" s="5"/>
      <c r="J4" s="11">
        <f>IF(C4=A85,D74,IF(C4=A86,D75,IF(C4=A87,D76,IF(C4=A88,D77,IF(C4=A89,D78,IF(C4=A90,D79,IF(C4=A91,D80,IF(C4=A92,D81,IF(C4=A93,D82,IF(C4=A94,D83,IF(C4=A95,D84,IF(C4=A96,D85,IF(C4=A97,D86,IF(C4=A98,D87,IF(C4=A99,D88,IF(C4=A100,D89, IF(C4=A101,D90,IF(C4=A102,D91))))))))))))))))))</f>
        <v>16</v>
      </c>
      <c r="K4" s="11">
        <f>IF(C4=A85,F65,IF(C4=A86,F66,IF(C4=A87,F67,IF(C4=A88,F68,IF(C4=A89,F69,IF(C4=A90,F70,IF(C4=A91,F71,IF(C4=A92,F72,IF(C4=A93,F73,IF(C4=A94,F74,IF(C4=A95,F75,IF(C4=A96,F76,IF(C4=A97,F77,IF(C4=A98,F78,IF(C4=A99,F79,IF(C4=A100,F80, IF(C4=A101,F81,IF(C4=A102,F82))))))))))))))))))</f>
        <v>16</v>
      </c>
      <c r="L4" s="11">
        <f>IF(C4=A85,G65,IF(C4=A86,G66,IF(C4=A87,G67,IF(C4=A88,G68,IF(C4=A89,G69,IF(C4=A90,G70,IF(C4=A91,G71,IF(C4=A92,G72,IF(C4=A93,G73,IF(C4=A94,G74,IF(C4=A95,G75,IF(C4=A96,G76,IF(C4=A97,G77,IF(C4=A98,G78,IF(C4=A99,G79,IF(C4=A100,G80, IF(C4=A101,G81,IF(C4=A102,G82))))))))))))))))))</f>
        <v>0</v>
      </c>
      <c r="M4" s="11">
        <f>IF(C4=A85,I65,IF(C4=A86,I66,IF(C4=A87,I67,IF(C4=A88,I68,IF(C4=A89,I69,IF(C4=A90,I70,IF(C4=A91,I71,IF(C4=A92,I72,IF(C4=A93,I73,IF(C4=A94,I74,IF(C4=A95,I75,IF(C4=A96,I76,IF(C4=A97,I77,IF(C4=A98,I78,IF(C4=A99,I79,IF(C4=A100,I80, IF(C4=A101,I81,IF(C4=A102,I82))))))))))))))))))</f>
        <v>0</v>
      </c>
      <c r="N4" s="1">
        <f>J4*D4</f>
        <v>16</v>
      </c>
      <c r="O4" s="31">
        <f>K4*D4</f>
        <v>16</v>
      </c>
      <c r="P4" s="31">
        <f>L4*D4</f>
        <v>0</v>
      </c>
      <c r="Q4" s="31">
        <f>M4*D4</f>
        <v>0</v>
      </c>
      <c r="U4" s="3"/>
    </row>
    <row r="5" spans="1:22" x14ac:dyDescent="0.2">
      <c r="A5" s="4">
        <v>3</v>
      </c>
      <c r="B5" s="5" t="s">
        <v>23</v>
      </c>
      <c r="C5" s="10" t="s">
        <v>38</v>
      </c>
      <c r="D5" s="26">
        <v>5</v>
      </c>
      <c r="E5" s="5" t="e">
        <f>IF(OR(P24&lt;&gt;7,C5=A102),0,D5)</f>
        <v>#REF!</v>
      </c>
      <c r="F5" s="5"/>
      <c r="G5" s="5"/>
      <c r="H5" s="5"/>
      <c r="I5" s="5"/>
      <c r="J5" s="11">
        <f>IF(C5=A85,D74,IF(C5=A86,D75,IF(C5=A87,D76,IF(C5=A88,D77,IF(C5=A89,D78,IF(C5=A90,D79,IF(C5=A91,D80,IF(C5=A92,D81,IF(C5=A93,D82,IF(C5=A94,D83,IF(C5=A95,D84,IF(C5=A96,D85,IF(C5=A97,D86,IF(C5=A98,D87,IF(C5=A99,D88,IF(C5=A100,D89, IF(C5=A101,D90,IF(C5=A102,D91))))))))))))))))))</f>
        <v>0</v>
      </c>
      <c r="K5" s="11">
        <f>IF(C5=A85,F65,IF(C5=A86,F66,IF(C5=A87,F67,IF(C5=A88,F68,IF(C5=A89,F69,IF(C5=A90,F70,IF(C5=A91,F71,IF(C5=A92,F72,IF(C5=A93,F73,IF(C5=A94,F74,IF(C5=A95,F75,IF(C5=A96,F76,IF(C5=A97,F77,IF(C5=A98,F78,IF(C5=A99,F79,IF(C5=A100,F80, IF(C5=A101,F81,IF(C5=A102,F82))))))))))))))))))</f>
        <v>0</v>
      </c>
      <c r="L5" s="11">
        <f>IF(C5=A85,G65,IF(C5=A86,G66,IF(C5=A87,G67,IF(C5=A88,G68,IF(C5=A89,G69,IF(C5=A90,G70,IF(C5=A91,G71,IF(C5=A92,G72,IF(C5=A93,G73,IF(C5=A94,G74,IF(C5=A95,G75,IF(C5=A96,G76,IF(C5=A97,G77,IF(C5=A98,G78,IF(C5=A99,G79,IF(C5=A100,G80, IF(C5=A101,G81,IF(C5=A102,G82))))))))))))))))))</f>
        <v>4</v>
      </c>
      <c r="M5" s="11">
        <f>IF(C5=A85,I65,IF(C5=A86,I66,IF(C5=A87,I67,IF(C5=A88,I68,IF(C5=A89,I69,IF(C5=A90,I70,IF(C5=A91,I71,IF(C5=A92,I72,IF(C5=A93,I73,IF(C5=A94,I74,IF(C5=A95,I75,IF(C5=A96,I76,IF(C5=A97,I77,IF(C5=A98,I78,IF(C5=A99,I79,IF(C5=A100,I80, IF(C5=A101,I81,IF(C5=A102,I82))))))))))))))))))</f>
        <v>2</v>
      </c>
      <c r="N5" s="31">
        <f>J5*D5</f>
        <v>0</v>
      </c>
      <c r="O5" s="31">
        <f>K5*D5</f>
        <v>0</v>
      </c>
      <c r="P5" s="31">
        <f>L5*D5</f>
        <v>20</v>
      </c>
      <c r="Q5" s="31">
        <f>M5*D5</f>
        <v>10</v>
      </c>
      <c r="U5" s="3"/>
    </row>
    <row r="6" spans="1:22" x14ac:dyDescent="0.2">
      <c r="A6" s="4">
        <v>4</v>
      </c>
      <c r="B6" s="5" t="s">
        <v>24</v>
      </c>
      <c r="C6" s="10" t="s">
        <v>46</v>
      </c>
      <c r="D6" s="26">
        <v>0</v>
      </c>
      <c r="E6" s="5" t="e">
        <f>IF(OR(P24&lt;&gt;7,C6=A102),0,D6)</f>
        <v>#REF!</v>
      </c>
      <c r="F6" s="5"/>
      <c r="G6" s="5"/>
      <c r="H6" s="5"/>
      <c r="I6" s="5"/>
      <c r="J6" s="11">
        <f>IF(C6=A85,D74,IF(C6=A86,D75,IF(C6=A87,D76,IF(C6=A88,D77,IF(C6=A89,D78,IF(C6=A90,D79,IF(C6=A91,D80,IF(C6=A92,D81,IF(C6=A93,D82,IF(C6=A94,D83,IF(C6=A95,D84,IF(C6=A96,D85,IF(C6=A97,D86,IF(C6=A98,D87,IF(C6=A99,D88,IF(C6=A100,D89, IF(C6=A101,D90,IF(C6=A102,D91))))))))))))))))))</f>
        <v>0</v>
      </c>
      <c r="K6" s="11">
        <f>IF(C6=A85,F65,IF(C6=A86,F66,IF(C6=A87,F67,IF(C6=A88,F68,IF(C6=A89,F69,IF(C6=A90,F70,IF(C6=A91,F71,IF(C6=A92,F72,IF(C6=A93,F73,IF(C6=A94,F74,IF(C6=A95,F75,IF(C6=A96,F76,IF(C6=A97,F77,IF(C6=A98,F78,IF(C6=A99,F79,IF(C6=A100,F80, IF(C6=A101,F81,IF(C6=A102,F82))))))))))))))))))</f>
        <v>0</v>
      </c>
      <c r="L6" s="11">
        <f>IF(C6=A85,G65,IF(C6=A86,G66,IF(C6=A87,G67,IF(C6=A88,G68,IF(C6=A89,G69,IF(C6=A90,G70,IF(C6=A91,G71,IF(C6=A92,G72,IF(C6=A93,G73,IF(C6=A94,G74,IF(C6=A95,G75,IF(C6=A96,G76,IF(C6=A97,G77,IF(C6=A98,G78,IF(C6=A99,G79,IF(C6=A100,G80, IF(C6=A101,G81,IF(C6=A102,G82))))))))))))))))))</f>
        <v>0</v>
      </c>
      <c r="M6" s="11">
        <f>IF(C6=A85,I65,IF(C6=A86,I66,IF(C6=A87,I67,IF(C6=A88,I68,IF(C6=A89,I69,IF(C6=A90,I70,IF(C6=A91,I71,IF(C6=A92,I72,IF(C6=A93,I73,IF(C6=A94,I74,IF(C6=A95,I75,IF(C6=A96,I76,IF(C6=A97,I77,IF(C6=A98,I78,IF(C6=A99,I79,IF(C6=A100,I80, IF(C6=A101,I81,IF(C6=A102,I82))))))))))))))))))</f>
        <v>0</v>
      </c>
      <c r="N6" s="31">
        <f>J6*D6</f>
        <v>0</v>
      </c>
      <c r="O6" s="31">
        <f>K6*D6</f>
        <v>0</v>
      </c>
      <c r="P6" s="31">
        <f>L6*D6</f>
        <v>0</v>
      </c>
      <c r="Q6" s="31">
        <f>M6*D6</f>
        <v>0</v>
      </c>
      <c r="U6" s="3"/>
    </row>
    <row r="7" spans="1:22" x14ac:dyDescent="0.2">
      <c r="A7" s="4">
        <v>5</v>
      </c>
      <c r="B7" s="5" t="s">
        <v>25</v>
      </c>
      <c r="C7" s="10" t="s">
        <v>46</v>
      </c>
      <c r="D7" s="26">
        <v>0</v>
      </c>
      <c r="E7" s="5" t="e">
        <f>IF(OR(P24&lt;&gt;7,C7=A102),0,D7)</f>
        <v>#REF!</v>
      </c>
      <c r="F7" s="5"/>
      <c r="G7" s="5"/>
      <c r="H7" s="5"/>
      <c r="I7" s="5"/>
      <c r="J7" s="11">
        <f>IF(C7=A85,D74,IF(C7=A86,D75,IF(C7=A87,D76,IF(C7=A88,D77,IF(C7=A89,D78,IF(C7=A90,D79,IF(C7=A91,D80,IF(C7=A92,D81,IF(C7=A93,D82,IF(C7=A94,D83,IF(C7=A95,D84,IF(C7=A96,D85,IF(C7=A97,D86,IF(C7=A98,D87,IF(C7=A99,D88,IF(C7=A100,D89, IF(C7=A101,D90,IF(C7=A102,D91))))))))))))))))))</f>
        <v>0</v>
      </c>
      <c r="K7" s="11">
        <f>IF(C7=A85,F65,IF(C7=A86,F66,IF(C7=A87,F67,IF(C7=A88,F68,IF(C7=A89,F69,IF(C7=A90,F70,IF(C7=A91,F71,IF(C7=A92,F72,IF(C7=A93,F73,IF(C7=A94,F74,IF(C7=A95,F75,IF(C7=A96,F76,IF(C7=A97,F77,IF(C7=A98,F78,IF(C7=A99,F79,IF(C7=A100,F80, IF(C7=A101,F81,IF(C7=A102,F82))))))))))))))))))</f>
        <v>0</v>
      </c>
      <c r="L7" s="11">
        <f>IF(C7=A85,G65,IF(C7=A86,G66,IF(C7=A87,G67,IF(C7=A88,G68,IF(C7=A89,G69,IF(C7=A90,G70,IF(C7=A91,G71,IF(C7=A92,G72,IF(C7=A93,G73,IF(C7=A94,G74,IF(C7=A95,G75,IF(C7=A96,G76,IF(C7=A97,G77,IF(C7=A98,G78,IF(C7=A99,G79,IF(C7=A100,G80, IF(C7=A101,G81,IF(C7=A102,G82))))))))))))))))))</f>
        <v>0</v>
      </c>
      <c r="M7" s="11">
        <f>IF(C7=A85,I65,IF(C7=A86,I66,IF(C7=A87,I67,IF(C7=A88,I68,IF(C7=A89,I69,IF(C7=A90,I70,IF(C7=A91,I71,IF(C7=A92,I72,IF(C7=A93,I73,IF(C7=A94,I74,IF(C7=A95,I75,IF(C7=A96,I76,IF(C7=A97,I77,IF(C7=A98,I78,IF(C7=A99,I79,IF(C7=A100,I80, IF(C7=A101,I81,IF(C7=A102,I82))))))))))))))))))</f>
        <v>0</v>
      </c>
      <c r="N7" s="31">
        <f>J7*D7</f>
        <v>0</v>
      </c>
      <c r="O7" s="31">
        <f>K7*D7</f>
        <v>0</v>
      </c>
      <c r="P7" s="31">
        <f>L7*D7</f>
        <v>0</v>
      </c>
      <c r="Q7" s="31">
        <f>M7*D7</f>
        <v>0</v>
      </c>
      <c r="U7" s="3"/>
    </row>
    <row r="8" spans="1:22" x14ac:dyDescent="0.2">
      <c r="A8" s="4">
        <v>6</v>
      </c>
      <c r="B8" s="5" t="s">
        <v>26</v>
      </c>
      <c r="C8" s="10" t="s">
        <v>46</v>
      </c>
      <c r="D8" s="26">
        <v>0</v>
      </c>
      <c r="E8" s="5" t="e">
        <f>IF(OR(P24&lt;&gt;7,C8=A102),0,D8)</f>
        <v>#REF!</v>
      </c>
      <c r="F8" s="5"/>
      <c r="G8" s="5"/>
      <c r="H8" s="5"/>
      <c r="I8" s="5"/>
      <c r="J8" s="11">
        <f>IF(C8=A85,D74,IF(C8=A86,D75,IF(C8=A87,D76,IF(C8=A88,D77,IF(C8=A89,D78,IF(C8=A90,D79,IF(C8=A91,D80,IF(C8=A92,D81,IF(C8=A93,D82,IF(C8=A94,D83,IF(C8=A95,D84,IF(C8=A96,D85,IF(C8=A97,D86,IF(C8=A98,D87,IF(C8=A99,D88,IF(C8=A100,D89, IF(C8=A101,D90,IF(C8=A102,D91))))))))))))))))))</f>
        <v>0</v>
      </c>
      <c r="K8" s="11">
        <f>IF(C8=A85,F65,IF(C8=A86,F66,IF(C8=A87,F67,IF(C8=A88,F68,IF(C8=A89,F69,IF(C8=A90,F70,IF(C8=A91,F71,IF(C8=A92,F72,IF(C8=A93,F73,IF(C8=A94,F74,IF(C8=A95,F75,IF(C8=A96,F76,IF(C8=A97,F77,IF(C8=A98,F78,IF(C8=A99,F79,IF(C8=A100,F80, IF(C8=A101,F81,IF(C8=A102,F82))))))))))))))))))</f>
        <v>0</v>
      </c>
      <c r="L8" s="11">
        <f>IF(C8=A85,G65,IF(C8=A86,G66,IF(C8=A87,G67,IF(C8=A88,G68,IF(C8=A89,G69,IF(C8=A90,G70,IF(C8=A91,G71,IF(C8=A92,G72,IF(C8=A93,G73,IF(C8=A94,G74,IF(C8=A95,G75,IF(C8=A96,G76,IF(C8=A97,G77,IF(C8=A98,G78,IF(C8=A99,G79,IF(C8=A100,G80, IF(C8=A101,G81,IF(C8=A102,G82))))))))))))))))))</f>
        <v>0</v>
      </c>
      <c r="M8" s="11">
        <f>IF(C8=A85,I65,IF(C8=A86,I66,IF(C8=A87,I67,IF(C8=A88,I68,IF(C8=A89,I69,IF(C8=A90,I70,IF(C8=A91,I71,IF(C8=A92,I72,IF(C8=A93,I73,IF(C8=A94,I74,IF(C8=A95,I75,IF(C8=A96,I76,IF(C8=A97,I77,IF(C8=A98,I78,IF(C8=A99,I79,IF(C8=A100,I80, IF(C8=A101,I81,IF(C8=A102,I82))))))))))))))))))</f>
        <v>0</v>
      </c>
      <c r="N8" s="31">
        <f>J8*D8</f>
        <v>0</v>
      </c>
      <c r="O8" s="31">
        <f>K8*D8</f>
        <v>0</v>
      </c>
      <c r="P8" s="31">
        <f>L8*D8</f>
        <v>0</v>
      </c>
      <c r="Q8" s="31">
        <f>M8*D8</f>
        <v>0</v>
      </c>
      <c r="U8" s="3"/>
    </row>
    <row r="9" spans="1:22" x14ac:dyDescent="0.2">
      <c r="A9" s="4">
        <v>7</v>
      </c>
      <c r="B9" s="5" t="s">
        <v>27</v>
      </c>
      <c r="C9" s="10" t="s">
        <v>46</v>
      </c>
      <c r="D9" s="26">
        <v>0</v>
      </c>
      <c r="E9" s="5" t="e">
        <f>IF(OR(P24&lt;&gt;7,C9=A102),0,D9)</f>
        <v>#REF!</v>
      </c>
      <c r="F9" s="5"/>
      <c r="G9" s="5"/>
      <c r="H9" s="5"/>
      <c r="I9" s="5"/>
      <c r="J9" s="11">
        <f>IF(C9=A85,D74,IF(C9=A86,D75,IF(C9=A87,D76,IF(C9=A88,D77,IF(C9=A89,D78,IF(C9=A90,D79,IF(C9=A91,D80,IF(C9=A92,D81,IF(C9=A93,D82,IF(C9=A94,D83,IF(C9=A95,D84,IF(C9=A96,D85,IF(C9=A97,D86,IF(C9=A98,D87,IF(C9=A99,D88,IF(C9=A100,D89, IF(C9=A101,D90,IF(C9=A102,D91))))))))))))))))))</f>
        <v>0</v>
      </c>
      <c r="K9" s="11">
        <f>IF(C9=A85,F65,IF(C9=A86,F66,IF(C9=A87,F67,IF(C9=A88,F68,IF(C9=A89,F69,IF(C9=A90,F70,IF(C9=A91,F71,IF(C9=A92,F72,IF(C9=A93,F73,IF(C9=A94,F74,IF(C9=A95,F75,IF(C9=A96,F76,IF(C9=A97,F77,IF(C9=A98,F78,IF(C9=A99,F79,IF(C9=A100,F80, IF(C9=A101,F81,IF(C9=A102,F82))))))))))))))))))</f>
        <v>0</v>
      </c>
      <c r="L9" s="11">
        <f>IF(C9=A85,G65,IF(C9=A86,G66,IF(C9=A87,G67,IF(C9=A88,G68,IF(C9=A89,G69,IF(C9=A90,G70,IF(C9=A91,G71,IF(C9=A92,G72,IF(C9=A93,G73,IF(C9=A94,G74,IF(C9=A95,G75,IF(C9=A96,G76,IF(C9=A97,G77,IF(C9=A98,G78,IF(C9=A99,G79,IF(C9=A100,G80, IF(C9=A101,G81,IF(C9=A102,G82))))))))))))))))))</f>
        <v>0</v>
      </c>
      <c r="M9" s="11">
        <f>IF(C9=A85,I65,IF(C9=A86,I66,IF(C9=A87,I67,IF(C9=A88,I68,IF(C9=A89,I69,IF(C9=A90,I70,IF(C9=A91,I71,IF(C9=A92,I72,IF(C9=A93,I73,IF(C9=A94,I74,IF(C9=A95,I75,IF(C9=A96,I76,IF(C9=A97,I77,IF(C9=A98,I78,IF(C9=A99,I79,IF(C9=A100,I80, IF(C9=A101,I81,IF(C9=A102,I82))))))))))))))))))</f>
        <v>0</v>
      </c>
      <c r="N9" s="31">
        <f>J9*D9</f>
        <v>0</v>
      </c>
      <c r="O9" s="31">
        <f>K9*D9</f>
        <v>0</v>
      </c>
      <c r="P9" s="31">
        <f>L9*D9</f>
        <v>0</v>
      </c>
      <c r="Q9" s="31">
        <f>M9*D9</f>
        <v>0</v>
      </c>
      <c r="U9" s="3"/>
    </row>
    <row r="10" spans="1:22" x14ac:dyDescent="0.2">
      <c r="A10" s="1" t="s">
        <v>47</v>
      </c>
      <c r="C10" s="29" t="s">
        <v>48</v>
      </c>
      <c r="D10" s="30">
        <f>SUM(D4:D9)</f>
        <v>6</v>
      </c>
      <c r="E10" s="2" t="e">
        <f>SUM(E4:E9)</f>
        <v>#REF!</v>
      </c>
      <c r="F10" s="32"/>
      <c r="G10" s="32"/>
      <c r="H10" s="33" t="s">
        <v>4</v>
      </c>
      <c r="I10" s="33"/>
      <c r="J10" s="8">
        <f>J2+J3+J4+J5+J6+J7+J8+J9</f>
        <v>52</v>
      </c>
      <c r="K10" s="9">
        <f>K2+K3+K4+K5+K6+K7+K8+K9</f>
        <v>40</v>
      </c>
      <c r="L10" s="9">
        <f>L2+L3+L4+L5+L6+L7+L8+L9</f>
        <v>4</v>
      </c>
      <c r="M10" s="9">
        <f>M2+M3+M4+M5+M6+M7+M8+M9</f>
        <v>2</v>
      </c>
      <c r="N10" s="7"/>
      <c r="U10" s="3"/>
    </row>
    <row r="11" spans="1:22" x14ac:dyDescent="0.2">
      <c r="C11" s="7" t="str">
        <f>IF(D10&gt;6,"More than 6 Modules Selected"," ")</f>
        <v xml:space="preserve"> </v>
      </c>
      <c r="D11" s="7">
        <f>IF(C11=" ",1,0)</f>
        <v>1</v>
      </c>
      <c r="E11" s="32"/>
      <c r="F11" s="24" t="s">
        <v>4</v>
      </c>
      <c r="G11" s="34" t="s">
        <v>4</v>
      </c>
      <c r="H11" s="35" t="s">
        <v>4</v>
      </c>
      <c r="I11" s="17"/>
      <c r="J11" s="17"/>
      <c r="K11" s="17"/>
      <c r="N11" s="3"/>
    </row>
    <row r="12" spans="1:22" ht="15.75" customHeight="1" x14ac:dyDescent="0.2">
      <c r="B12" s="37" t="s">
        <v>2</v>
      </c>
      <c r="C12" s="40" t="s">
        <v>56</v>
      </c>
      <c r="D12" s="40"/>
      <c r="E12" s="41"/>
      <c r="F12" s="37" t="s">
        <v>44</v>
      </c>
      <c r="G12" s="37" t="s">
        <v>43</v>
      </c>
      <c r="H12" s="37" t="s">
        <v>42</v>
      </c>
      <c r="I12" s="37" t="s">
        <v>41</v>
      </c>
      <c r="J12" s="17"/>
      <c r="K12" s="17"/>
    </row>
    <row r="13" spans="1:22" x14ac:dyDescent="0.2">
      <c r="B13" s="46">
        <f>D22</f>
        <v>1</v>
      </c>
      <c r="C13" s="42" t="str">
        <f>C2</f>
        <v>CPU ST60 (DC/DC/DC)</v>
      </c>
      <c r="D13" s="43"/>
      <c r="E13" s="44">
        <v>50</v>
      </c>
      <c r="F13" s="38">
        <f>J2</f>
        <v>36</v>
      </c>
      <c r="G13" s="38">
        <f>K2</f>
        <v>24</v>
      </c>
      <c r="H13" s="38">
        <f>L2</f>
        <v>0</v>
      </c>
      <c r="I13" s="38">
        <f>M2</f>
        <v>0</v>
      </c>
      <c r="J13" s="18"/>
      <c r="K13" s="19"/>
      <c r="L13" s="19"/>
      <c r="M13" s="20"/>
      <c r="N13" s="22"/>
      <c r="O13" s="19"/>
      <c r="P13" s="19"/>
      <c r="Q13" s="19"/>
      <c r="R13" s="19"/>
    </row>
    <row r="14" spans="1:22" x14ac:dyDescent="0.2">
      <c r="B14" s="46">
        <f t="shared" ref="B14:B20" si="0">D23</f>
        <v>2</v>
      </c>
      <c r="C14" s="42" t="str">
        <f>IF(C4&lt;&gt;A102,C4,IF(AND(C4=A102,C3&lt;&gt;A102),C3,IF(AND(C4=A102,C3=A102), " ")))</f>
        <v>EM DT32 (16DI/16DQ Tran)</v>
      </c>
      <c r="D14" s="43"/>
      <c r="E14" s="45"/>
      <c r="F14" s="38">
        <f>IF(C14=C3,J3,IF(C14=C4,N4, " "))</f>
        <v>16</v>
      </c>
      <c r="G14" s="38">
        <f>IF(C14=C3,K3,IF(C14=C4,O4, " "))</f>
        <v>16</v>
      </c>
      <c r="H14" s="38">
        <f>IF(C14=C3,L3, IF(C14=C4,P4, " "))</f>
        <v>0</v>
      </c>
      <c r="I14" s="38">
        <f>IF(C14=C3,M3,IF(C14=C4,Q4, " "))</f>
        <v>0</v>
      </c>
      <c r="J14" s="21"/>
      <c r="K14" s="19"/>
      <c r="L14" s="19"/>
      <c r="M14" s="20"/>
      <c r="N14" s="20"/>
      <c r="O14" s="19"/>
      <c r="P14" s="19"/>
      <c r="Q14" s="19"/>
      <c r="R14" s="19"/>
    </row>
    <row r="15" spans="1:22" ht="17.25" customHeight="1" x14ac:dyDescent="0.2">
      <c r="B15" s="46">
        <f t="shared" si="0"/>
        <v>3</v>
      </c>
      <c r="C15" s="42" t="str">
        <f>IF(C5&lt;&gt;A102,C5,IF(AND(C5=A102,C3&lt;&gt;A102,C14&lt;&gt;C3),C3,IF(AND(C5=A102,C3=A102)," ",IF(AND(C5=A102,C3&lt;&gt;85)," "))))</f>
        <v>EM AM06 (4AI/2AQ)</v>
      </c>
      <c r="D15" s="43"/>
      <c r="E15" s="45"/>
      <c r="F15" s="38">
        <f>IF(C15=C3,J3,IF(C15=C5,N5, " "))</f>
        <v>0</v>
      </c>
      <c r="G15" s="38">
        <f>IF(C15=C3,K3,IF(C15=C5,O5, " "))</f>
        <v>0</v>
      </c>
      <c r="H15" s="38">
        <f>IF(C15=C3,L3, IF(C15=C5,P5, " "))</f>
        <v>20</v>
      </c>
      <c r="I15" s="38">
        <f>IF(C15=C3,M3,IF(C15=C5,Q5, " "))</f>
        <v>10</v>
      </c>
      <c r="J15" s="36"/>
      <c r="K15" s="36"/>
      <c r="L15" s="19"/>
      <c r="M15" s="20"/>
      <c r="N15" s="19"/>
      <c r="O15" s="19"/>
      <c r="P15" s="19"/>
      <c r="Q15" s="19"/>
      <c r="R15" s="19"/>
    </row>
    <row r="16" spans="1:22" x14ac:dyDescent="0.2">
      <c r="B16" s="46" t="str">
        <f t="shared" si="0"/>
        <v xml:space="preserve"> </v>
      </c>
      <c r="C16" s="42" t="str">
        <f>IF(C6&lt;&gt;A102,C6,IF(AND(C6=A102,C3&lt;&gt;A102,C14&lt;&gt;C3, C15&lt;&gt;C3),C3, IF(AND(C6=A102,C3=A102)," ",IF(AND(C6=A102,C3&lt;&gt;85)," "))))</f>
        <v xml:space="preserve"> </v>
      </c>
      <c r="D16" s="43"/>
      <c r="E16" s="45"/>
      <c r="F16" s="38" t="str">
        <f>IF(C16=C3,J3,IF(C16=C6,N6, " "))</f>
        <v xml:space="preserve"> </v>
      </c>
      <c r="G16" s="38" t="str">
        <f>IF(C16=C3,K3,IF(C16=C6,O6, " "))</f>
        <v xml:space="preserve"> </v>
      </c>
      <c r="H16" s="38" t="str">
        <f>IF(C16=C3,L3, IF(C16=C6,P6, " "))</f>
        <v xml:space="preserve"> </v>
      </c>
      <c r="I16" s="38" t="str">
        <f>IF(C16=C3,M3,IF(C16=C6,Q6, " "))</f>
        <v xml:space="preserve"> </v>
      </c>
      <c r="J16" s="19"/>
      <c r="K16" s="19"/>
      <c r="L16" s="19"/>
      <c r="M16" s="19"/>
      <c r="N16" s="19"/>
      <c r="O16" s="21"/>
      <c r="P16" s="21"/>
      <c r="Q16" s="21"/>
      <c r="R16" s="19"/>
    </row>
    <row r="17" spans="2:20" x14ac:dyDescent="0.2">
      <c r="B17" s="46" t="str">
        <f t="shared" si="0"/>
        <v xml:space="preserve"> </v>
      </c>
      <c r="C17" s="42" t="str">
        <f>IF(C7&lt;&gt;A102,C7,IF(AND(C7=A102,C3&lt;&gt;A102,C14&lt;&gt;C3,C15&lt;&gt;C3,C16&lt;&gt;C3),C3,IF(AND(C7=A102,C3=A102)," ",IF(AND(C7=A102,C3&lt;&gt;85)," "))))</f>
        <v xml:space="preserve"> </v>
      </c>
      <c r="D17" s="43"/>
      <c r="E17" s="45"/>
      <c r="F17" s="38" t="str">
        <f>IF(C17=C3,J3,IF(C17=C7,N7, " "))</f>
        <v xml:space="preserve"> </v>
      </c>
      <c r="G17" s="38" t="str">
        <f>IF(C17=C3,K3,IF(C17=C7,O7, " "))</f>
        <v xml:space="preserve"> </v>
      </c>
      <c r="H17" s="38" t="str">
        <f>IF(C17=C3,L3, IF(C17=C7,P7, " "))</f>
        <v xml:space="preserve"> </v>
      </c>
      <c r="I17" s="38" t="str">
        <f>IF(C17=C3,M3,IF(C17=C7,Q7, " "))</f>
        <v xml:space="preserve"> </v>
      </c>
      <c r="J17" s="21"/>
      <c r="K17" s="19"/>
      <c r="L17" s="19"/>
      <c r="M17" s="20"/>
      <c r="N17" s="19"/>
      <c r="O17" s="19"/>
      <c r="P17" s="19"/>
      <c r="Q17" s="19"/>
      <c r="R17" s="19"/>
    </row>
    <row r="18" spans="2:20" x14ac:dyDescent="0.2">
      <c r="B18" s="46" t="str">
        <f t="shared" si="0"/>
        <v xml:space="preserve"> </v>
      </c>
      <c r="C18" s="42" t="str">
        <f>IF(C8&lt;&gt;A102,C8,IF(AND(C8=A102,C3&lt;&gt;A102,C14&lt;&gt;C3,C15&lt;&gt;C3,C16&lt;&gt;C3,C17&lt;&gt;C3),C3,IF(AND(C8=A102,C3=A102)," ",IF(AND(C8=A102,C3&lt;&gt;85)," "))))</f>
        <v xml:space="preserve"> </v>
      </c>
      <c r="D18" s="43"/>
      <c r="E18" s="45"/>
      <c r="F18" s="38" t="str">
        <f>IF(C18=C3,J3,IF(C18=C8,N8, " "))</f>
        <v xml:space="preserve"> </v>
      </c>
      <c r="G18" s="38" t="str">
        <f>IF(C18=C3,K3,IF(C18=C8,O8, " "))</f>
        <v xml:space="preserve"> </v>
      </c>
      <c r="H18" s="38" t="str">
        <f>IF(C18=C3,L3, IF(C18=C8,P8, " "))</f>
        <v xml:space="preserve"> </v>
      </c>
      <c r="I18" s="38" t="str">
        <f>IF(C18=C3,M3,IF(C18=C8,Q8, " "))</f>
        <v xml:space="preserve"> </v>
      </c>
      <c r="J18" s="27"/>
      <c r="K18" s="17"/>
      <c r="N18" s="17"/>
    </row>
    <row r="19" spans="2:20" s="7" customFormat="1" x14ac:dyDescent="0.2">
      <c r="B19" s="46" t="str">
        <f t="shared" si="0"/>
        <v xml:space="preserve"> </v>
      </c>
      <c r="C19" s="42" t="str">
        <f>IF(C9&lt;&gt;A102,C9,IF(AND(C9=A102,C3&lt;&gt;A102,C14&lt;&gt;C3,C15&lt;&gt;C3,C16&lt;&gt;C3,C17&lt;&gt;C3,C18&lt;&gt;C3),C3,IF(AND(C9=A102,C3=A102)," ",IF(AND(C9=A102,C3&lt;&gt;85)," "))))</f>
        <v xml:space="preserve"> </v>
      </c>
      <c r="D19" s="43"/>
      <c r="E19" s="45"/>
      <c r="F19" s="38" t="str">
        <f>IF(C19=C3,J3,IF(C19=C9,N9, " "))</f>
        <v xml:space="preserve"> </v>
      </c>
      <c r="G19" s="38" t="str">
        <f>IF(C19=C3,K3,IF(C19=C9,O9, " "))</f>
        <v xml:space="preserve"> </v>
      </c>
      <c r="H19" s="38" t="str">
        <f>IF(C19=C3,L3, IF(C19=C9,P9, " "))</f>
        <v xml:space="preserve"> </v>
      </c>
      <c r="I19" s="38" t="str">
        <f>IF(C19=C3,M3,IF(C19=C9,Q9, " "))</f>
        <v xml:space="preserve"> </v>
      </c>
      <c r="J19" s="27"/>
      <c r="K19" s="17"/>
      <c r="L19" s="3"/>
      <c r="N19" s="6" t="str">
        <f>IF(AND(C4=A102, D4=0), " ",IF(AND(C4=A102, D4&lt;&gt;0),"EM0 Wrong Selection", IF(AND(C4&lt;&gt;A102, D4=0),   "EM0 Wrong Selection", " ")))</f>
        <v xml:space="preserve"> </v>
      </c>
      <c r="O19" s="7">
        <f t="shared" ref="O19:O25" si="1">IF(N19=" ",1,0)</f>
        <v>1</v>
      </c>
      <c r="P19" s="3"/>
      <c r="Q19" s="3"/>
      <c r="R19" s="3"/>
      <c r="S19" s="3"/>
      <c r="T19" s="3"/>
    </row>
    <row r="20" spans="2:20" s="7" customFormat="1" x14ac:dyDescent="0.2">
      <c r="B20" s="46" t="str">
        <f t="shared" si="0"/>
        <v xml:space="preserve"> </v>
      </c>
      <c r="C20" s="42" t="str">
        <f>IF(AND(C9&lt;&gt;A102,C3&lt;&gt;A102,C19&lt;&gt;C3),C3, " ")</f>
        <v xml:space="preserve"> </v>
      </c>
      <c r="D20" s="43"/>
      <c r="E20" s="45"/>
      <c r="F20" s="38" t="str">
        <f>IF(C20=C3,J3, " ")</f>
        <v xml:space="preserve"> </v>
      </c>
      <c r="G20" s="38" t="str">
        <f>IF(C20=C3,K3, " ")</f>
        <v xml:space="preserve"> </v>
      </c>
      <c r="H20" s="38" t="str">
        <f>IF(C20=C3,L3, " ")</f>
        <v xml:space="preserve"> </v>
      </c>
      <c r="I20" s="38" t="str">
        <f>IF(C20=C3,M3, " ")</f>
        <v xml:space="preserve"> </v>
      </c>
      <c r="J20" s="27"/>
      <c r="K20" s="17"/>
      <c r="L20" s="3"/>
      <c r="N20" s="6" t="str">
        <f>IF(AND(C5=A102, D5=0), " ", IF(AND(C5=A102, D5&lt;&gt;0),"EM1 Wrong Selection", IF(AND(C5&lt;&gt;A102, D5=0),   "EM1 Wrong Selection", " ")))</f>
        <v xml:space="preserve"> </v>
      </c>
      <c r="O20" s="7">
        <f t="shared" si="1"/>
        <v>1</v>
      </c>
      <c r="P20" s="3"/>
      <c r="Q20" s="3"/>
      <c r="R20" s="3"/>
      <c r="S20" s="3"/>
      <c r="T20" s="3"/>
    </row>
    <row r="21" spans="2:20" s="7" customFormat="1" ht="15" customHeight="1" x14ac:dyDescent="0.2">
      <c r="B21" s="39" t="s">
        <v>55</v>
      </c>
      <c r="C21" s="39"/>
      <c r="D21" s="39"/>
      <c r="E21" s="39"/>
      <c r="F21" s="28">
        <f>SUM(F13:F20)</f>
        <v>52</v>
      </c>
      <c r="G21" s="28">
        <f>SUM(G13:G20)</f>
        <v>40</v>
      </c>
      <c r="H21" s="28">
        <f>SUM(H13:H20)</f>
        <v>20</v>
      </c>
      <c r="I21" s="28">
        <f>SUM(I13:I20)</f>
        <v>10</v>
      </c>
      <c r="J21" s="27"/>
      <c r="K21" s="17"/>
      <c r="L21" s="3"/>
      <c r="N21" s="1" t="str">
        <f>IF(AND(C6=A102, D6=0), " ", IF(AND(C6=A102, D6&lt;&gt;0),"EM2 Wrong Selection", IF(AND(C6&lt;&gt;A102, D6=0),   "EM2 Wrong Selection", " ")))</f>
        <v xml:space="preserve"> </v>
      </c>
      <c r="O21" s="7">
        <f t="shared" si="1"/>
        <v>1</v>
      </c>
      <c r="P21" s="3"/>
      <c r="Q21" s="3"/>
      <c r="R21" s="3"/>
      <c r="S21" s="3"/>
      <c r="T21" s="3"/>
    </row>
    <row r="22" spans="2:20" s="7" customFormat="1" hidden="1" x14ac:dyDescent="0.2">
      <c r="B22" s="3"/>
      <c r="C22" s="1"/>
      <c r="D22" s="3">
        <f>D2</f>
        <v>1</v>
      </c>
      <c r="F22" s="16"/>
      <c r="G22" s="16"/>
      <c r="H22" s="16"/>
      <c r="I22" s="16"/>
      <c r="J22" s="27"/>
      <c r="K22" s="3"/>
      <c r="L22" s="3"/>
      <c r="N22" s="1" t="str">
        <f>IF(AND(C7=A102, D7=0), " ", IF(AND(C7=A102, D7&lt;&gt;0),"EM3 Wrong Selection", IF(AND(C7&lt;&gt;A102, D7=0),   "EM3 Wrong Selection", " ")))</f>
        <v xml:space="preserve"> </v>
      </c>
      <c r="O22" s="7">
        <f t="shared" si="1"/>
        <v>1</v>
      </c>
      <c r="P22" s="3"/>
      <c r="Q22" s="3"/>
      <c r="R22" s="3"/>
      <c r="S22" s="3"/>
      <c r="T22" s="3"/>
    </row>
    <row r="23" spans="2:20" s="7" customFormat="1" hidden="1" x14ac:dyDescent="0.2">
      <c r="B23" s="3"/>
      <c r="C23" s="1"/>
      <c r="D23" s="3">
        <f>IF(C14=" "," ",2)</f>
        <v>2</v>
      </c>
      <c r="F23" s="1"/>
      <c r="G23" s="1"/>
      <c r="I23" s="3"/>
      <c r="J23" s="27"/>
      <c r="K23" s="3"/>
      <c r="L23" s="3"/>
      <c r="N23" s="1" t="str">
        <f>IF(AND(C8=A102, D8=0), " ", IF(AND(C8=A102, D8&lt;&gt;0),"EM4 Wrong Selection", IF(AND(C8&lt;&gt;A102, D8=0),   "EM4 Wrong Selection", " ")))</f>
        <v xml:space="preserve"> </v>
      </c>
      <c r="O23" s="7">
        <f t="shared" si="1"/>
        <v>1</v>
      </c>
      <c r="P23" s="3"/>
      <c r="Q23" s="3"/>
      <c r="R23" s="3"/>
      <c r="S23" s="3"/>
      <c r="T23" s="3"/>
    </row>
    <row r="24" spans="2:20" s="7" customFormat="1" hidden="1" x14ac:dyDescent="0.2">
      <c r="B24" s="3"/>
      <c r="C24" s="1"/>
      <c r="D24" s="3">
        <f>IF(C15=" "," ",3)</f>
        <v>3</v>
      </c>
      <c r="F24" s="1"/>
      <c r="G24" s="1"/>
      <c r="I24" s="3"/>
      <c r="J24" s="27"/>
      <c r="K24" s="3"/>
      <c r="L24" s="3"/>
      <c r="N24" s="1" t="str">
        <f>IF(AND(C9=A102, D9=0), " ", IF(AND(C9=A102, D9&lt;&gt;0),"EM5 Wrong Selection", IF(AND(C9&lt;&gt;A102, D9=0),   "EM5 Wrong Selection", " ")))</f>
        <v xml:space="preserve"> </v>
      </c>
      <c r="O24" s="7">
        <f t="shared" si="1"/>
        <v>1</v>
      </c>
      <c r="P24" s="1" t="e">
        <f>#REF!+O19+O20+O21+O22+O23+O24</f>
        <v>#REF!</v>
      </c>
      <c r="Q24" s="3"/>
      <c r="R24" s="3"/>
      <c r="S24" s="3"/>
      <c r="T24" s="3"/>
    </row>
    <row r="25" spans="2:20" s="7" customFormat="1" hidden="1" x14ac:dyDescent="0.2">
      <c r="B25" s="3"/>
      <c r="C25" s="1"/>
      <c r="D25" s="3" t="str">
        <f>IF(C16=" "," ",4)</f>
        <v xml:space="preserve"> </v>
      </c>
      <c r="F25" s="1"/>
      <c r="G25" s="1"/>
      <c r="I25" s="3"/>
      <c r="J25" s="27"/>
      <c r="K25" s="3"/>
      <c r="L25" s="3" t="s">
        <v>4</v>
      </c>
      <c r="N25" s="17" t="e">
        <f>IF(AND(#REF!=A102,#REF!= 0), " ", IF(AND(#REF!=A102,#REF!&lt;&gt; 0),"HMI Selection Error", IF(AND(#REF!&lt;&gt;A102,#REF!= 0),   "HMI Selection Error", " ")))</f>
        <v>#REF!</v>
      </c>
      <c r="O25" s="31" t="e">
        <f t="shared" si="1"/>
        <v>#REF!</v>
      </c>
      <c r="P25" s="3"/>
      <c r="Q25" s="3"/>
      <c r="R25" s="3"/>
      <c r="S25" s="3"/>
      <c r="T25" s="3"/>
    </row>
    <row r="26" spans="2:20" s="7" customFormat="1" hidden="1" x14ac:dyDescent="0.2">
      <c r="B26" s="3"/>
      <c r="C26" s="1"/>
      <c r="D26" s="3" t="str">
        <f>IF(C17=" "," ",5)</f>
        <v xml:space="preserve"> </v>
      </c>
      <c r="E26" s="3">
        <f>D2</f>
        <v>1</v>
      </c>
      <c r="F26" s="1"/>
      <c r="G26" s="1"/>
      <c r="I26" s="3"/>
      <c r="J26" s="27"/>
      <c r="K26" s="3"/>
      <c r="L26" s="3"/>
      <c r="N26" s="17"/>
      <c r="O26" s="3" t="e">
        <f>SUM(O19:O25)</f>
        <v>#REF!</v>
      </c>
      <c r="P26" s="3"/>
      <c r="Q26" s="3"/>
      <c r="R26" s="3"/>
      <c r="S26" s="3"/>
      <c r="T26" s="3"/>
    </row>
    <row r="27" spans="2:20" s="7" customFormat="1" hidden="1" x14ac:dyDescent="0.2">
      <c r="B27" s="3"/>
      <c r="C27" s="1" t="s">
        <v>46</v>
      </c>
      <c r="D27" s="3" t="str">
        <f>IF(C18=" "," ",6)</f>
        <v xml:space="preserve"> </v>
      </c>
      <c r="E27" s="3" t="e">
        <f>IF(AND(C14=C3,D23&lt;&gt;" "),1,IF(AND(C14=C4,D23&lt;&gt;" "),E4, " "))</f>
        <v>#REF!</v>
      </c>
      <c r="F27" s="1"/>
      <c r="G27" s="1"/>
      <c r="I27" s="3"/>
      <c r="J27" s="27"/>
      <c r="K27" s="3"/>
      <c r="L27" s="3"/>
      <c r="N27" s="17"/>
      <c r="O27" s="3"/>
      <c r="P27" s="3"/>
      <c r="Q27" s="3"/>
      <c r="R27" s="3"/>
      <c r="S27" s="3"/>
      <c r="T27" s="3"/>
    </row>
    <row r="28" spans="2:20" s="7" customFormat="1" hidden="1" x14ac:dyDescent="0.2">
      <c r="B28" s="3"/>
      <c r="C28" s="1" t="e">
        <f>#REF!</f>
        <v>#REF!</v>
      </c>
      <c r="D28" s="3" t="str">
        <f>IF(C19=" "," ",7)</f>
        <v xml:space="preserve"> </v>
      </c>
      <c r="E28" s="3" t="e">
        <f>IF(AND(C15=C3,D24&lt;&gt;" "),1,IF(AND(C15=C5,D24&lt;&gt;" "),E5, " "))</f>
        <v>#REF!</v>
      </c>
      <c r="F28" s="1"/>
      <c r="G28" s="1"/>
      <c r="I28" s="3"/>
      <c r="J28" s="16"/>
      <c r="K28" s="3"/>
      <c r="L28" s="3"/>
      <c r="N28" s="17"/>
      <c r="O28" s="3"/>
      <c r="P28" s="3"/>
      <c r="Q28" s="3"/>
      <c r="R28" s="3"/>
      <c r="S28" s="3"/>
      <c r="T28" s="3"/>
    </row>
    <row r="29" spans="2:20" s="7" customFormat="1" hidden="1" x14ac:dyDescent="0.2">
      <c r="B29" s="3"/>
      <c r="C29" s="1"/>
      <c r="D29" s="3" t="str">
        <f>IF(C20=" "," ",8)</f>
        <v xml:space="preserve"> </v>
      </c>
      <c r="E29" s="3" t="str">
        <f>IF(AND(C16=C3,D25&lt;&gt;" "),1,IF(AND(C16=C6,D25&lt;&gt;" "),E6, " "))</f>
        <v xml:space="preserve"> </v>
      </c>
      <c r="F29" s="1"/>
      <c r="G29" s="1"/>
      <c r="I29" s="3"/>
      <c r="J29" s="16"/>
      <c r="K29" s="3"/>
      <c r="L29" s="3"/>
      <c r="N29" s="17"/>
      <c r="O29" s="3"/>
      <c r="P29" s="3"/>
      <c r="Q29" s="3"/>
      <c r="R29" s="3"/>
      <c r="S29" s="3"/>
      <c r="T29" s="3"/>
    </row>
    <row r="30" spans="2:20" hidden="1" x14ac:dyDescent="0.2">
      <c r="B30" s="3"/>
      <c r="D30" s="3">
        <f>IF(D23=" ",2,IF(D24=" ",3,IF(D25=" ",4,IF(D26=" ",5,IF(D27=" ",6,IF(D28=" ",7,IF(D29=" ",8,9)))))))</f>
        <v>4</v>
      </c>
      <c r="E30" s="3" t="str">
        <f>IF(AND(C17=C3,D26&lt;&gt;" "),1,IF(AND(C17=C7,D26&lt;&gt;" "),E7, " "))</f>
        <v xml:space="preserve"> </v>
      </c>
      <c r="J30" s="16"/>
      <c r="N30" s="17"/>
    </row>
    <row r="31" spans="2:20" hidden="1" x14ac:dyDescent="0.2">
      <c r="B31" s="3"/>
      <c r="E31" s="3" t="str">
        <f>IF(AND(C18=C3,D27&lt;&gt;" "),1,IF(AND(C18=C8,D27&lt;&gt;" "),E8, " "))</f>
        <v xml:space="preserve"> </v>
      </c>
      <c r="J31" s="16"/>
      <c r="N31" s="17"/>
    </row>
    <row r="32" spans="2:20" hidden="1" x14ac:dyDescent="0.2">
      <c r="B32" s="3"/>
      <c r="E32" s="3" t="str">
        <f>IF(AND(C19=C3,D28&lt;&gt;" "),1,IF(AND(C19=C9,D28&lt;&gt;" "),E9, " "))</f>
        <v xml:space="preserve"> </v>
      </c>
      <c r="J32" s="16"/>
      <c r="N32" s="17"/>
    </row>
    <row r="33" spans="2:10" hidden="1" x14ac:dyDescent="0.2">
      <c r="B33" s="3"/>
      <c r="E33" s="3" t="str">
        <f>IF(AND(C20=C3,D29&lt;&gt;" "),1," ")</f>
        <v xml:space="preserve"> </v>
      </c>
      <c r="J33" s="16"/>
    </row>
    <row r="34" spans="2:10" hidden="1" x14ac:dyDescent="0.2">
      <c r="B34" s="3"/>
      <c r="J34" s="16"/>
    </row>
    <row r="35" spans="2:10" hidden="1" x14ac:dyDescent="0.2">
      <c r="B35" s="3">
        <v>1</v>
      </c>
      <c r="J35" s="16"/>
    </row>
    <row r="36" spans="2:10" hidden="1" x14ac:dyDescent="0.2">
      <c r="B36" s="3">
        <v>2</v>
      </c>
      <c r="D36" s="1">
        <v>0</v>
      </c>
      <c r="J36" s="16"/>
    </row>
    <row r="37" spans="2:10" hidden="1" x14ac:dyDescent="0.2">
      <c r="B37" s="3">
        <v>3</v>
      </c>
      <c r="J37" s="16"/>
    </row>
    <row r="38" spans="2:10" hidden="1" x14ac:dyDescent="0.2">
      <c r="B38" s="3">
        <v>0</v>
      </c>
      <c r="J38" s="16"/>
    </row>
    <row r="39" spans="2:10" hidden="1" x14ac:dyDescent="0.2">
      <c r="B39" s="3"/>
      <c r="J39" s="16"/>
    </row>
    <row r="40" spans="2:10" hidden="1" x14ac:dyDescent="0.2">
      <c r="B40" s="3">
        <v>0</v>
      </c>
      <c r="J40" s="16"/>
    </row>
    <row r="41" spans="2:10" hidden="1" x14ac:dyDescent="0.2">
      <c r="B41" s="3">
        <v>1</v>
      </c>
      <c r="J41" s="16"/>
    </row>
    <row r="42" spans="2:10" hidden="1" x14ac:dyDescent="0.2">
      <c r="B42" s="3">
        <v>2</v>
      </c>
      <c r="J42" s="16"/>
    </row>
    <row r="43" spans="2:10" hidden="1" x14ac:dyDescent="0.2">
      <c r="B43" s="3">
        <v>3</v>
      </c>
      <c r="J43" s="16"/>
    </row>
    <row r="44" spans="2:10" hidden="1" x14ac:dyDescent="0.2">
      <c r="B44" s="3">
        <v>4</v>
      </c>
      <c r="J44" s="16"/>
    </row>
    <row r="45" spans="2:10" hidden="1" x14ac:dyDescent="0.2">
      <c r="B45" s="3">
        <v>5</v>
      </c>
      <c r="C45" s="13"/>
      <c r="F45" s="14" t="s">
        <v>45</v>
      </c>
      <c r="G45" s="14" t="s">
        <v>42</v>
      </c>
      <c r="H45" s="14"/>
      <c r="I45" s="14" t="s">
        <v>41</v>
      </c>
    </row>
    <row r="46" spans="2:10" hidden="1" x14ac:dyDescent="0.2">
      <c r="B46" s="3">
        <v>6</v>
      </c>
      <c r="C46" s="13"/>
      <c r="F46" s="14">
        <v>8</v>
      </c>
      <c r="G46" s="14">
        <v>0</v>
      </c>
      <c r="H46" s="14"/>
      <c r="I46" s="14">
        <v>0</v>
      </c>
    </row>
    <row r="47" spans="2:10" hidden="1" x14ac:dyDescent="0.2">
      <c r="C47" s="13"/>
      <c r="F47" s="14">
        <v>12</v>
      </c>
      <c r="G47" s="14">
        <v>0</v>
      </c>
      <c r="H47" s="14"/>
      <c r="I47" s="14">
        <v>0</v>
      </c>
    </row>
    <row r="48" spans="2:10" hidden="1" x14ac:dyDescent="0.2">
      <c r="C48" s="13"/>
      <c r="F48" s="14">
        <v>16</v>
      </c>
      <c r="G48" s="14">
        <v>0</v>
      </c>
      <c r="H48" s="14"/>
      <c r="I48" s="14">
        <v>0</v>
      </c>
    </row>
    <row r="49" spans="1:9" hidden="1" x14ac:dyDescent="0.2">
      <c r="C49" s="13"/>
      <c r="F49" s="14">
        <v>24</v>
      </c>
      <c r="G49" s="14">
        <v>0</v>
      </c>
      <c r="H49" s="14"/>
      <c r="I49" s="14">
        <v>0</v>
      </c>
    </row>
    <row r="50" spans="1:9" hidden="1" x14ac:dyDescent="0.2">
      <c r="C50" s="13"/>
      <c r="F50" s="14">
        <v>8</v>
      </c>
      <c r="G50" s="14">
        <v>0</v>
      </c>
      <c r="H50" s="14"/>
      <c r="I50" s="14">
        <v>0</v>
      </c>
    </row>
    <row r="51" spans="1:9" hidden="1" x14ac:dyDescent="0.2">
      <c r="C51" s="13"/>
      <c r="F51" s="14">
        <v>12</v>
      </c>
      <c r="G51" s="14">
        <v>0</v>
      </c>
      <c r="H51" s="14"/>
      <c r="I51" s="14">
        <v>0</v>
      </c>
    </row>
    <row r="52" spans="1:9" hidden="1" x14ac:dyDescent="0.2">
      <c r="C52" s="13"/>
      <c r="F52" s="14">
        <v>16</v>
      </c>
      <c r="G52" s="14">
        <v>0</v>
      </c>
      <c r="H52" s="14"/>
      <c r="I52" s="14">
        <v>0</v>
      </c>
    </row>
    <row r="53" spans="1:9" hidden="1" x14ac:dyDescent="0.2">
      <c r="C53" s="13"/>
      <c r="F53" s="14">
        <v>24</v>
      </c>
      <c r="G53" s="14">
        <v>0</v>
      </c>
      <c r="H53" s="14"/>
      <c r="I53" s="14">
        <v>0</v>
      </c>
    </row>
    <row r="54" spans="1:9" hidden="1" x14ac:dyDescent="0.2">
      <c r="C54" s="13"/>
      <c r="D54" s="14" t="s">
        <v>44</v>
      </c>
      <c r="F54" s="14">
        <v>16</v>
      </c>
      <c r="G54" s="14">
        <v>0</v>
      </c>
      <c r="H54" s="14"/>
      <c r="I54" s="14">
        <v>0</v>
      </c>
    </row>
    <row r="55" spans="1:9" hidden="1" x14ac:dyDescent="0.2">
      <c r="C55" s="13"/>
      <c r="D55" s="14">
        <v>12</v>
      </c>
      <c r="F55" s="14">
        <v>24</v>
      </c>
      <c r="G55" s="14">
        <v>0</v>
      </c>
      <c r="H55" s="14"/>
      <c r="I55" s="14">
        <v>0</v>
      </c>
    </row>
    <row r="56" spans="1:9" hidden="1" x14ac:dyDescent="0.2">
      <c r="C56" s="13"/>
      <c r="D56" s="14">
        <v>18</v>
      </c>
      <c r="F56" s="14"/>
      <c r="G56" s="14"/>
      <c r="H56" s="14"/>
      <c r="I56" s="14"/>
    </row>
    <row r="57" spans="1:9" hidden="1" x14ac:dyDescent="0.2">
      <c r="C57" s="13"/>
      <c r="D57" s="14">
        <v>24</v>
      </c>
      <c r="F57" s="14"/>
      <c r="G57" s="14"/>
      <c r="H57" s="14"/>
      <c r="I57" s="14"/>
    </row>
    <row r="58" spans="1:9" hidden="1" x14ac:dyDescent="0.2">
      <c r="C58" s="13"/>
      <c r="D58" s="14">
        <v>36</v>
      </c>
      <c r="E58" s="14"/>
      <c r="F58" s="14">
        <v>2</v>
      </c>
      <c r="G58" s="14"/>
      <c r="H58" s="14"/>
      <c r="I58" s="14">
        <v>0</v>
      </c>
    </row>
    <row r="59" spans="1:9" hidden="1" x14ac:dyDescent="0.2">
      <c r="C59" s="13"/>
      <c r="D59" s="14">
        <v>12</v>
      </c>
      <c r="E59" s="14"/>
      <c r="F59" s="14">
        <v>0</v>
      </c>
      <c r="G59" s="14"/>
      <c r="H59" s="14"/>
      <c r="I59" s="14">
        <v>1</v>
      </c>
    </row>
    <row r="60" spans="1:9" hidden="1" x14ac:dyDescent="0.2">
      <c r="C60" s="13"/>
      <c r="D60" s="14">
        <v>18</v>
      </c>
      <c r="E60" s="14"/>
      <c r="F60" s="14">
        <v>0</v>
      </c>
      <c r="G60" s="14"/>
      <c r="H60" s="14"/>
      <c r="I60" s="14">
        <v>0</v>
      </c>
    </row>
    <row r="61" spans="1:9" hidden="1" x14ac:dyDescent="0.2">
      <c r="C61" s="13"/>
      <c r="D61" s="14">
        <v>24</v>
      </c>
      <c r="E61" s="14"/>
      <c r="F61" s="14">
        <v>0</v>
      </c>
      <c r="G61" s="14"/>
      <c r="H61" s="14"/>
      <c r="I61" s="14">
        <v>0</v>
      </c>
    </row>
    <row r="62" spans="1:9" hidden="1" x14ac:dyDescent="0.2">
      <c r="C62" s="13"/>
      <c r="D62" s="14">
        <v>36</v>
      </c>
      <c r="E62" s="14"/>
      <c r="F62" s="14"/>
      <c r="G62" s="14"/>
      <c r="H62" s="14"/>
      <c r="I62" s="14"/>
    </row>
    <row r="63" spans="1:9" hidden="1" x14ac:dyDescent="0.2">
      <c r="C63" s="13"/>
      <c r="D63" s="14">
        <v>24</v>
      </c>
      <c r="E63" s="14"/>
      <c r="F63" s="14"/>
      <c r="G63" s="14"/>
      <c r="H63" s="14"/>
      <c r="I63" s="14"/>
    </row>
    <row r="64" spans="1:9" hidden="1" x14ac:dyDescent="0.2">
      <c r="A64" s="13" t="s">
        <v>6</v>
      </c>
      <c r="C64" s="13"/>
      <c r="D64" s="14">
        <v>36</v>
      </c>
      <c r="E64" s="14"/>
      <c r="F64" s="14"/>
      <c r="G64" s="14"/>
      <c r="H64" s="14"/>
      <c r="I64" s="14"/>
    </row>
    <row r="65" spans="1:9" hidden="1" x14ac:dyDescent="0.2">
      <c r="A65" s="13" t="s">
        <v>7</v>
      </c>
      <c r="C65" s="13"/>
      <c r="D65" s="14"/>
      <c r="E65" s="14"/>
      <c r="F65" s="14">
        <v>0</v>
      </c>
      <c r="G65" s="14">
        <v>0</v>
      </c>
      <c r="H65" s="14"/>
      <c r="I65" s="14">
        <v>0</v>
      </c>
    </row>
    <row r="66" spans="1:9" hidden="1" x14ac:dyDescent="0.2">
      <c r="A66" s="13" t="s">
        <v>8</v>
      </c>
      <c r="C66" s="13"/>
      <c r="D66" s="14"/>
      <c r="E66" s="14"/>
      <c r="F66" s="14">
        <v>8</v>
      </c>
      <c r="G66" s="14">
        <v>0</v>
      </c>
      <c r="H66" s="14"/>
      <c r="I66" s="14">
        <v>0</v>
      </c>
    </row>
    <row r="67" spans="1:9" hidden="1" x14ac:dyDescent="0.2">
      <c r="A67" s="13" t="s">
        <v>9</v>
      </c>
      <c r="C67" s="13"/>
      <c r="D67" s="14">
        <v>2</v>
      </c>
      <c r="E67" s="14"/>
      <c r="F67" s="14">
        <v>8</v>
      </c>
      <c r="G67" s="14">
        <v>0</v>
      </c>
      <c r="H67" s="14"/>
      <c r="I67" s="14">
        <v>0</v>
      </c>
    </row>
    <row r="68" spans="1:9" hidden="1" x14ac:dyDescent="0.2">
      <c r="A68" s="13" t="s">
        <v>10</v>
      </c>
      <c r="C68" s="13"/>
      <c r="D68" s="14">
        <v>0</v>
      </c>
      <c r="E68" s="14"/>
      <c r="F68" s="14">
        <v>8</v>
      </c>
      <c r="G68" s="14">
        <v>0</v>
      </c>
      <c r="H68" s="14"/>
      <c r="I68" s="14">
        <v>0</v>
      </c>
    </row>
    <row r="69" spans="1:9" hidden="1" x14ac:dyDescent="0.2">
      <c r="A69" s="13" t="s">
        <v>11</v>
      </c>
      <c r="C69" s="13"/>
      <c r="D69" s="14">
        <v>0</v>
      </c>
      <c r="E69" s="14"/>
      <c r="F69" s="14">
        <v>8</v>
      </c>
      <c r="G69" s="14">
        <v>0</v>
      </c>
      <c r="H69" s="14"/>
      <c r="I69" s="14">
        <v>0</v>
      </c>
    </row>
    <row r="70" spans="1:9" hidden="1" x14ac:dyDescent="0.2">
      <c r="A70" s="13" t="s">
        <v>12</v>
      </c>
      <c r="C70" s="13"/>
      <c r="D70" s="14">
        <v>0</v>
      </c>
      <c r="E70" s="14"/>
      <c r="F70" s="14">
        <v>16</v>
      </c>
      <c r="G70" s="14">
        <v>0</v>
      </c>
      <c r="H70" s="14"/>
      <c r="I70" s="14">
        <v>0</v>
      </c>
    </row>
    <row r="71" spans="1:9" hidden="1" x14ac:dyDescent="0.2">
      <c r="A71" s="13" t="s">
        <v>13</v>
      </c>
      <c r="C71" s="13"/>
      <c r="D71" s="14"/>
      <c r="E71" s="14"/>
      <c r="F71" s="14">
        <v>16</v>
      </c>
      <c r="G71" s="14">
        <v>0</v>
      </c>
      <c r="H71" s="14"/>
      <c r="I71" s="14">
        <v>0</v>
      </c>
    </row>
    <row r="72" spans="1:9" hidden="1" x14ac:dyDescent="0.2">
      <c r="A72" s="13" t="s">
        <v>14</v>
      </c>
      <c r="B72" s="13" t="s">
        <v>0</v>
      </c>
      <c r="C72" s="13"/>
      <c r="D72" s="14"/>
      <c r="E72" s="14"/>
      <c r="F72" s="14">
        <v>0</v>
      </c>
      <c r="G72" s="14">
        <v>4</v>
      </c>
      <c r="H72" s="14"/>
      <c r="I72" s="14">
        <v>0</v>
      </c>
    </row>
    <row r="73" spans="1:9" hidden="1" x14ac:dyDescent="0.2">
      <c r="A73" s="13" t="s">
        <v>15</v>
      </c>
      <c r="B73" s="13"/>
      <c r="C73" s="13"/>
      <c r="D73" s="14"/>
      <c r="E73" s="14"/>
      <c r="F73" s="14">
        <v>0</v>
      </c>
      <c r="G73" s="14">
        <v>8</v>
      </c>
      <c r="H73" s="14"/>
      <c r="I73" s="14">
        <v>0</v>
      </c>
    </row>
    <row r="74" spans="1:9" hidden="1" x14ac:dyDescent="0.2">
      <c r="A74" s="13" t="s">
        <v>16</v>
      </c>
      <c r="B74" s="13"/>
      <c r="C74" s="13"/>
      <c r="D74" s="14">
        <v>8</v>
      </c>
      <c r="E74" s="14"/>
      <c r="F74" s="14">
        <v>0</v>
      </c>
      <c r="G74" s="14">
        <v>0</v>
      </c>
      <c r="H74" s="14"/>
      <c r="I74" s="14">
        <v>2</v>
      </c>
    </row>
    <row r="75" spans="1:9" hidden="1" x14ac:dyDescent="0.2">
      <c r="A75" s="13"/>
      <c r="B75" s="13"/>
      <c r="C75" s="13"/>
      <c r="D75" s="14">
        <v>0</v>
      </c>
      <c r="E75" s="14"/>
      <c r="F75" s="14">
        <v>0</v>
      </c>
      <c r="G75" s="14">
        <v>0</v>
      </c>
      <c r="H75" s="14"/>
      <c r="I75" s="14">
        <v>4</v>
      </c>
    </row>
    <row r="76" spans="1:9" hidden="1" x14ac:dyDescent="0.2">
      <c r="A76" s="13" t="s">
        <v>17</v>
      </c>
      <c r="B76" s="13"/>
      <c r="C76" s="13"/>
      <c r="D76" s="14">
        <v>0</v>
      </c>
      <c r="E76" s="14"/>
      <c r="F76" s="14">
        <v>0</v>
      </c>
      <c r="G76" s="14">
        <v>4</v>
      </c>
      <c r="H76" s="14"/>
      <c r="I76" s="14">
        <v>2</v>
      </c>
    </row>
    <row r="77" spans="1:9" hidden="1" x14ac:dyDescent="0.2">
      <c r="A77" s="13" t="s">
        <v>18</v>
      </c>
      <c r="B77" s="13"/>
      <c r="C77" s="13"/>
      <c r="D77" s="14">
        <v>8</v>
      </c>
      <c r="E77" s="14"/>
      <c r="F77" s="14">
        <v>0</v>
      </c>
      <c r="G77" s="14">
        <v>2</v>
      </c>
      <c r="H77" s="14"/>
      <c r="I77" s="14">
        <v>1</v>
      </c>
    </row>
    <row r="78" spans="1:9" hidden="1" x14ac:dyDescent="0.2">
      <c r="A78" s="13" t="s">
        <v>19</v>
      </c>
      <c r="B78" s="13"/>
      <c r="D78" s="14">
        <v>8</v>
      </c>
      <c r="E78" s="14"/>
      <c r="F78" s="14">
        <v>0</v>
      </c>
      <c r="G78" s="14">
        <v>2</v>
      </c>
      <c r="H78" s="14"/>
      <c r="I78" s="14">
        <v>0</v>
      </c>
    </row>
    <row r="79" spans="1:9" hidden="1" x14ac:dyDescent="0.2">
      <c r="A79" s="13" t="s">
        <v>20</v>
      </c>
      <c r="B79" s="13"/>
      <c r="D79" s="14">
        <v>16</v>
      </c>
      <c r="E79" s="14"/>
      <c r="F79" s="14">
        <v>0</v>
      </c>
      <c r="G79" s="14">
        <v>4</v>
      </c>
      <c r="H79" s="14"/>
      <c r="I79" s="14">
        <v>0</v>
      </c>
    </row>
    <row r="80" spans="1:9" hidden="1" x14ac:dyDescent="0.2">
      <c r="A80" s="13" t="s">
        <v>21</v>
      </c>
      <c r="B80" s="13"/>
      <c r="D80" s="14">
        <v>16</v>
      </c>
      <c r="E80" s="14"/>
      <c r="F80" s="14">
        <v>0</v>
      </c>
      <c r="G80" s="14">
        <v>4</v>
      </c>
      <c r="H80" s="14"/>
      <c r="I80" s="14">
        <v>0</v>
      </c>
    </row>
    <row r="81" spans="1:9" hidden="1" x14ac:dyDescent="0.2">
      <c r="A81" s="13" t="s">
        <v>49</v>
      </c>
      <c r="B81" s="13"/>
      <c r="D81" s="14">
        <v>0</v>
      </c>
      <c r="E81" s="14"/>
      <c r="F81" s="14">
        <v>0</v>
      </c>
      <c r="G81" s="14">
        <v>0</v>
      </c>
      <c r="H81" s="14"/>
      <c r="I81" s="14">
        <v>0</v>
      </c>
    </row>
    <row r="82" spans="1:9" hidden="1" x14ac:dyDescent="0.2">
      <c r="A82" s="13" t="s">
        <v>46</v>
      </c>
      <c r="B82" s="13"/>
      <c r="D82" s="14">
        <v>0</v>
      </c>
      <c r="E82" s="14"/>
      <c r="F82" s="14">
        <v>0</v>
      </c>
      <c r="G82" s="14">
        <v>0</v>
      </c>
      <c r="H82" s="14"/>
      <c r="I82" s="14">
        <v>0</v>
      </c>
    </row>
    <row r="83" spans="1:9" hidden="1" x14ac:dyDescent="0.2">
      <c r="A83" s="13"/>
      <c r="B83" s="13"/>
      <c r="D83" s="14">
        <v>0</v>
      </c>
      <c r="E83" s="14"/>
    </row>
    <row r="84" spans="1:9" hidden="1" x14ac:dyDescent="0.2">
      <c r="A84" s="13" t="s">
        <v>28</v>
      </c>
      <c r="B84" s="13"/>
      <c r="D84" s="14">
        <v>0</v>
      </c>
      <c r="E84" s="14"/>
    </row>
    <row r="85" spans="1:9" hidden="1" x14ac:dyDescent="0.2">
      <c r="A85" s="13" t="s">
        <v>29</v>
      </c>
      <c r="B85" s="13"/>
      <c r="D85" s="14">
        <v>0</v>
      </c>
      <c r="E85" s="14"/>
    </row>
    <row r="86" spans="1:9" hidden="1" x14ac:dyDescent="0.2">
      <c r="A86" s="13" t="s">
        <v>31</v>
      </c>
      <c r="B86" s="13"/>
      <c r="D86" s="14">
        <v>0</v>
      </c>
      <c r="E86" s="14"/>
    </row>
    <row r="87" spans="1:9" hidden="1" x14ac:dyDescent="0.2">
      <c r="A87" s="13" t="s">
        <v>30</v>
      </c>
      <c r="B87" s="13"/>
      <c r="D87" s="14">
        <v>0</v>
      </c>
      <c r="E87" s="14"/>
    </row>
    <row r="88" spans="1:9" hidden="1" x14ac:dyDescent="0.2">
      <c r="A88" s="13" t="s">
        <v>32</v>
      </c>
      <c r="B88" s="13"/>
      <c r="D88" s="14">
        <v>0</v>
      </c>
      <c r="E88" s="14"/>
    </row>
    <row r="89" spans="1:9" hidden="1" x14ac:dyDescent="0.2">
      <c r="A89" s="13" t="s">
        <v>33</v>
      </c>
      <c r="B89" s="13"/>
      <c r="D89" s="14">
        <v>0</v>
      </c>
      <c r="E89" s="14"/>
    </row>
    <row r="90" spans="1:9" hidden="1" x14ac:dyDescent="0.2">
      <c r="A90" s="13" t="s">
        <v>34</v>
      </c>
      <c r="B90" s="13"/>
      <c r="D90" s="14">
        <v>0</v>
      </c>
      <c r="E90" s="14"/>
    </row>
    <row r="91" spans="1:9" hidden="1" x14ac:dyDescent="0.2">
      <c r="A91" s="13" t="s">
        <v>35</v>
      </c>
      <c r="B91" s="13"/>
      <c r="D91" s="14">
        <v>0</v>
      </c>
      <c r="E91" s="14"/>
    </row>
    <row r="92" spans="1:9" hidden="1" x14ac:dyDescent="0.2">
      <c r="A92" s="13" t="s">
        <v>36</v>
      </c>
      <c r="B92" s="13"/>
      <c r="E92" s="14"/>
    </row>
    <row r="93" spans="1:9" hidden="1" x14ac:dyDescent="0.2">
      <c r="A93" s="13" t="s">
        <v>50</v>
      </c>
      <c r="B93" s="13"/>
      <c r="E93" s="14"/>
    </row>
    <row r="94" spans="1:9" hidden="1" x14ac:dyDescent="0.2">
      <c r="A94" s="13" t="s">
        <v>37</v>
      </c>
      <c r="B94" s="13"/>
      <c r="E94" s="14"/>
    </row>
    <row r="95" spans="1:9" hidden="1" x14ac:dyDescent="0.2">
      <c r="A95" s="13" t="s">
        <v>53</v>
      </c>
      <c r="B95" s="13"/>
      <c r="E95" s="14"/>
    </row>
    <row r="96" spans="1:9" hidden="1" x14ac:dyDescent="0.2">
      <c r="A96" s="13" t="s">
        <v>38</v>
      </c>
      <c r="B96" s="13"/>
    </row>
    <row r="97" spans="1:2" hidden="1" x14ac:dyDescent="0.2">
      <c r="A97" s="13" t="s">
        <v>51</v>
      </c>
      <c r="B97" s="13"/>
    </row>
    <row r="98" spans="1:2" hidden="1" x14ac:dyDescent="0.2">
      <c r="A98" s="13" t="s">
        <v>39</v>
      </c>
      <c r="B98" s="13"/>
    </row>
    <row r="99" spans="1:2" hidden="1" x14ac:dyDescent="0.2">
      <c r="A99" s="13" t="s">
        <v>52</v>
      </c>
      <c r="B99" s="13"/>
    </row>
    <row r="100" spans="1:2" hidden="1" x14ac:dyDescent="0.2">
      <c r="A100" s="13" t="s">
        <v>40</v>
      </c>
      <c r="B100" s="13"/>
    </row>
    <row r="101" spans="1:2" hidden="1" x14ac:dyDescent="0.2">
      <c r="A101" s="13" t="s">
        <v>54</v>
      </c>
      <c r="B101" s="13"/>
    </row>
    <row r="102" spans="1:2" hidden="1" x14ac:dyDescent="0.2">
      <c r="A102" s="13" t="s">
        <v>46</v>
      </c>
      <c r="B102" s="13"/>
    </row>
    <row r="103" spans="1:2" hidden="1" x14ac:dyDescent="0.2">
      <c r="B103" s="13"/>
    </row>
    <row r="104" spans="1:2" hidden="1" x14ac:dyDescent="0.2">
      <c r="B104" s="13"/>
    </row>
    <row r="105" spans="1:2" hidden="1" x14ac:dyDescent="0.2">
      <c r="B105" s="13"/>
    </row>
    <row r="106" spans="1:2" hidden="1" x14ac:dyDescent="0.2">
      <c r="B106" s="13"/>
    </row>
    <row r="107" spans="1:2" hidden="1" x14ac:dyDescent="0.2">
      <c r="B107" s="13"/>
    </row>
    <row r="108" spans="1:2" hidden="1" x14ac:dyDescent="0.2">
      <c r="B108" s="13"/>
    </row>
    <row r="109" spans="1:2" hidden="1" x14ac:dyDescent="0.2">
      <c r="B109" s="13"/>
    </row>
    <row r="110" spans="1:2" hidden="1" x14ac:dyDescent="0.2">
      <c r="B110" s="13"/>
    </row>
    <row r="111" spans="1:2" hidden="1" x14ac:dyDescent="0.2"/>
    <row r="112" spans="1:2" hidden="1" x14ac:dyDescent="0.2">
      <c r="B112" s="1">
        <v>1</v>
      </c>
    </row>
    <row r="113" spans="2:2" hidden="1" x14ac:dyDescent="0.2">
      <c r="B113" s="1">
        <v>2</v>
      </c>
    </row>
    <row r="114" spans="2:2" hidden="1" x14ac:dyDescent="0.2">
      <c r="B114" s="1">
        <v>3</v>
      </c>
    </row>
    <row r="115" spans="2:2" hidden="1" x14ac:dyDescent="0.2">
      <c r="B115" s="1">
        <v>4</v>
      </c>
    </row>
    <row r="116" spans="2:2" hidden="1" x14ac:dyDescent="0.2">
      <c r="B116" s="1">
        <v>5</v>
      </c>
    </row>
    <row r="117" spans="2:2" hidden="1" x14ac:dyDescent="0.2">
      <c r="B117" s="1">
        <v>6</v>
      </c>
    </row>
    <row r="118" spans="2:2" hidden="1" x14ac:dyDescent="0.2"/>
    <row r="119" spans="2:2" hidden="1" x14ac:dyDescent="0.2"/>
    <row r="120" spans="2:2" hidden="1" x14ac:dyDescent="0.2"/>
    <row r="121" spans="2:2" hidden="1" x14ac:dyDescent="0.2"/>
  </sheetData>
  <sheetProtection password="8F28" sheet="1" objects="1" scenarios="1"/>
  <mergeCells count="2">
    <mergeCell ref="B21:E21"/>
    <mergeCell ref="C12:D12"/>
  </mergeCells>
  <conditionalFormatting sqref="D10">
    <cfRule type="expression" dxfId="9" priority="9">
      <formula>$D$10&gt;6</formula>
    </cfRule>
  </conditionalFormatting>
  <conditionalFormatting sqref="B8">
    <cfRule type="expression" dxfId="8" priority="15">
      <formula>$O$23=0</formula>
    </cfRule>
    <cfRule type="expression" dxfId="7" priority="16">
      <formula>$O23=0</formula>
    </cfRule>
  </conditionalFormatting>
  <conditionalFormatting sqref="B4">
    <cfRule type="expression" dxfId="6" priority="17">
      <formula>$O$19=0</formula>
    </cfRule>
  </conditionalFormatting>
  <conditionalFormatting sqref="B5">
    <cfRule type="expression" dxfId="5" priority="18">
      <formula>$O$20=0</formula>
    </cfRule>
  </conditionalFormatting>
  <conditionalFormatting sqref="B6">
    <cfRule type="expression" dxfId="4" priority="19">
      <formula>$O$21=0</formula>
    </cfRule>
  </conditionalFormatting>
  <conditionalFormatting sqref="B7">
    <cfRule type="expression" dxfId="3" priority="20">
      <formula>$O$22=0</formula>
    </cfRule>
  </conditionalFormatting>
  <conditionalFormatting sqref="B9">
    <cfRule type="expression" dxfId="2" priority="21">
      <formula>$O$24=0</formula>
    </cfRule>
  </conditionalFormatting>
  <conditionalFormatting sqref="C11">
    <cfRule type="notContainsBlanks" dxfId="1" priority="2">
      <formula>LEN(TRIM(C11))&gt;0</formula>
    </cfRule>
  </conditionalFormatting>
  <dataValidations count="16">
    <dataValidation type="list" allowBlank="1" showInputMessage="1" showErrorMessage="1" sqref="E13">
      <formula1>$K$64:$K$94</formula1>
    </dataValidation>
    <dataValidation type="list" allowBlank="1" showInputMessage="1" showErrorMessage="1" sqref="C2">
      <formula1>CPUs</formula1>
    </dataValidation>
    <dataValidation type="list" allowBlank="1" showInputMessage="1" showErrorMessage="1" sqref="D2">
      <formula1>$B$41</formula1>
    </dataValidation>
    <dataValidation type="list" allowBlank="1" showInputMessage="1" showErrorMessage="1" sqref="D4">
      <formula1>$B$40:$B$46</formula1>
    </dataValidation>
    <dataValidation type="list" allowBlank="1" showInputMessage="1" showErrorMessage="1" sqref="D5">
      <formula1>$B$40:$B$45</formula1>
    </dataValidation>
    <dataValidation type="list" allowBlank="1" showInputMessage="1" showErrorMessage="1" sqref="D6">
      <formula1>$B$40:$B$44</formula1>
    </dataValidation>
    <dataValidation type="list" allowBlank="1" showInputMessage="1" showErrorMessage="1" sqref="D7">
      <formula1>$B$40:$B$43</formula1>
    </dataValidation>
    <dataValidation type="list" allowBlank="1" showInputMessage="1" showErrorMessage="1" sqref="D8">
      <formula1>$B$40:$B$42</formula1>
    </dataValidation>
    <dataValidation type="list" allowBlank="1" showInputMessage="1" showErrorMessage="1" sqref="D9">
      <formula1>$B$40:$B$41</formula1>
    </dataValidation>
    <dataValidation type="list" allowBlank="1" showInputMessage="1" showErrorMessage="1" sqref="C3">
      <formula1>$A$77:$A$82</formula1>
    </dataValidation>
    <dataValidation type="list" allowBlank="1" showInputMessage="1" showErrorMessage="1" sqref="C8">
      <formula1>A85:A102</formula1>
    </dataValidation>
    <dataValidation type="list" allowBlank="1" showInputMessage="1" showErrorMessage="1" sqref="C7">
      <formula1>A85:A102</formula1>
    </dataValidation>
    <dataValidation type="list" allowBlank="1" showInputMessage="1" showErrorMessage="1" sqref="C6">
      <formula1>A85:A102</formula1>
    </dataValidation>
    <dataValidation type="list" allowBlank="1" showInputMessage="1" showErrorMessage="1" sqref="C5">
      <formula1>A85:A102</formula1>
    </dataValidation>
    <dataValidation type="list" allowBlank="1" showInputMessage="1" showErrorMessage="1" sqref="C4">
      <formula1>A85:A102</formula1>
    </dataValidation>
    <dataValidation type="list" allowBlank="1" showInputMessage="1" showErrorMessage="1" sqref="C9">
      <formula1>A85:A102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Input</vt:lpstr>
      <vt:lpstr>Input!CPUs</vt:lpstr>
      <vt:lpstr>Input!EMs</vt:lpstr>
      <vt:lpstr>Input!SBs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2016-07-06T09:06:12Z</dcterms:modified>
</cp:coreProperties>
</file>