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PC\Web_Upgrade\"/>
    </mc:Choice>
  </mc:AlternateContent>
  <bookViews>
    <workbookView xWindow="0" yWindow="0" windowWidth="15090" windowHeight="7185"/>
  </bookViews>
  <sheets>
    <sheet name="Low_Inertia" sheetId="6" r:id="rId1"/>
    <sheet name="High_Inertia" sheetId="1" r:id="rId2"/>
  </sheets>
  <definedNames>
    <definedName name="_xlnm.Print_Area" localSheetId="1">High_Inertia!$D$2:$AB$13</definedName>
    <definedName name="_xlnm.Print_Area" localSheetId="0">Low_Inertia!$D$2:$AB$13</definedName>
  </definedNames>
  <calcPr calcId="152511"/>
</workbook>
</file>

<file path=xl/calcChain.xml><?xml version="1.0" encoding="utf-8"?>
<calcChain xmlns="http://schemas.openxmlformats.org/spreadsheetml/2006/main">
  <c r="BB9" i="6" l="1"/>
  <c r="AC9" i="6" s="1"/>
  <c r="A9" i="6"/>
  <c r="BB7" i="6" s="1"/>
  <c r="A7" i="6"/>
  <c r="BB5" i="6" s="1"/>
  <c r="BB6" i="6"/>
  <c r="BB4" i="6"/>
  <c r="BB3" i="6"/>
  <c r="BB2" i="6"/>
  <c r="A10" i="6" l="1"/>
  <c r="BB8" i="6" s="1"/>
  <c r="AC8" i="6" s="1"/>
  <c r="BB39" i="6"/>
  <c r="AC7" i="6"/>
  <c r="AC5" i="6"/>
  <c r="AC6" i="6"/>
  <c r="AC4" i="6" l="1"/>
  <c r="BF10" i="6"/>
  <c r="BB9" i="1" l="1"/>
  <c r="A9" i="1"/>
  <c r="BB7" i="1" s="1"/>
  <c r="A7" i="1"/>
  <c r="BB5" i="1" s="1"/>
  <c r="BB6" i="1"/>
  <c r="BB4" i="1"/>
  <c r="BB3" i="1"/>
  <c r="BB2" i="1"/>
  <c r="A10" i="1" l="1"/>
  <c r="BB8" i="1" l="1"/>
  <c r="AC12" i="1" l="1"/>
  <c r="V12" i="1"/>
</calcChain>
</file>

<file path=xl/sharedStrings.xml><?xml version="1.0" encoding="utf-8"?>
<sst xmlns="http://schemas.openxmlformats.org/spreadsheetml/2006/main" count="138" uniqueCount="69">
  <si>
    <t>V90</t>
  </si>
  <si>
    <t>FSC - 5.0 kW; 12.6 A</t>
  </si>
  <si>
    <t>FSC - 7.0 kW; 13.2 A</t>
  </si>
  <si>
    <t>FSAA - 0.4 kW; 1.2 A</t>
  </si>
  <si>
    <t>FSA - 0.75 kW; 2.1 A</t>
  </si>
  <si>
    <t>FSA - 1.0 kW; 3.0 A</t>
  </si>
  <si>
    <t>FSB - 1.5 kW; 5.3 A</t>
  </si>
  <si>
    <t>FSB - 2.0 kW; 7.8 A</t>
  </si>
  <si>
    <t>FSC - 3.5 kW; 11.0 A</t>
  </si>
  <si>
    <t>Power Cable</t>
  </si>
  <si>
    <t>Encoder cable</t>
  </si>
  <si>
    <t>3 Mtrs</t>
  </si>
  <si>
    <t>5 Mtrs</t>
  </si>
  <si>
    <t>10 Mtrs</t>
  </si>
  <si>
    <t>20 Mtrs</t>
  </si>
  <si>
    <t>Brake cable</t>
  </si>
  <si>
    <t>Unit LP</t>
  </si>
  <si>
    <t>Package Price</t>
  </si>
  <si>
    <t>Motor Rating</t>
  </si>
  <si>
    <t>Drive Rating</t>
  </si>
  <si>
    <t>Dist. Margin</t>
  </si>
  <si>
    <t>Dist. Cost</t>
  </si>
  <si>
    <t>1FL6</t>
  </si>
  <si>
    <t>Brake</t>
  </si>
  <si>
    <t>Selection</t>
  </si>
  <si>
    <t>F</t>
  </si>
  <si>
    <t>C</t>
  </si>
  <si>
    <t xml:space="preserve">Total </t>
  </si>
  <si>
    <t>KP Discount</t>
  </si>
  <si>
    <t>MLFB #</t>
  </si>
  <si>
    <t>DESCRIPTION</t>
  </si>
  <si>
    <t>Unit Price_x000D_
(in INR)</t>
  </si>
  <si>
    <t>SELECTION PARAMETERS</t>
  </si>
  <si>
    <t>SH45 - 2.39 Nm, 3000 RPM, 0.75 kW</t>
  </si>
  <si>
    <t>SH65 - 3.58 Nm, 2000 RPM, 0.75 kW</t>
  </si>
  <si>
    <t>SH45 - 1.27 Nm, 3000 RPM, 0.4 kW</t>
  </si>
  <si>
    <t>SH65 - 4.78 Nm, 2000 RPM, 1.0 kW</t>
  </si>
  <si>
    <t>SH65 - 7.16 Nm, 2000 RPM, 1.5 kW</t>
  </si>
  <si>
    <t>SH65 - 8.36 Nm, 2000 RPM, 1.75 kW</t>
  </si>
  <si>
    <t>SH65 - 9.55 Nm, 2000 RPM, 2.0 kW</t>
  </si>
  <si>
    <t>SH90 - 11.9 Nm, 2000 RPM, 2.5 kW</t>
  </si>
  <si>
    <t>SH90 - 16.7 Nm, 2000 RPM, 3.5 kW</t>
  </si>
  <si>
    <t>SH90 - 23.9 Nm, 2000 RPM, 5.0 kW</t>
  </si>
  <si>
    <t>SH90 - 33.4 Nm, 2000 RPM, 7.0 kW</t>
  </si>
  <si>
    <t>Sl. No.</t>
  </si>
  <si>
    <t>INCREMENTAL</t>
  </si>
  <si>
    <t>SH20 - 0.16 Nm, 3000 RPM, 0.05 kW</t>
  </si>
  <si>
    <t>SH40 - 2.39 Nm, 3000 RPM, 0.75 kW</t>
  </si>
  <si>
    <t>SH40 - 3.18 Nm, 3000 RPM, 1.00 kW</t>
  </si>
  <si>
    <t>SH50 - 4.78 Nm, 3000 RPM, 1.50 kW</t>
  </si>
  <si>
    <t>SH20 - 0.32 Nm, 3000 RPM, 0.10 kW</t>
  </si>
  <si>
    <t>SH30 - 0.64 Nm, 3000 RPM, 0.20 kW</t>
  </si>
  <si>
    <t>SH30 - 1.27 Nm, 3000 RPM, 0.40 kW</t>
  </si>
  <si>
    <t>SH50 - 6.37 Nm, 3000 RPM, 2.0 kW</t>
  </si>
  <si>
    <t>FSA - 0.05 kW; 1.2 A</t>
  </si>
  <si>
    <t>FSA - 0.10 kW; 1.2 A</t>
  </si>
  <si>
    <t>FSA - 0.20 kW; 1.4 A</t>
  </si>
  <si>
    <t>FSB - 0.40 kW; 2.6 A</t>
  </si>
  <si>
    <t>FSC - 0.75 kW; 4.7 A</t>
  </si>
  <si>
    <t>FSD - 1.00 kW; 6.3 A</t>
  </si>
  <si>
    <t>FSD- 1.50 kW; 10.6 A</t>
  </si>
  <si>
    <t>FSD - 2.00 kW; 11.6 A</t>
  </si>
  <si>
    <t>1/3Phase</t>
  </si>
  <si>
    <t xml:space="preserve">3Phase </t>
  </si>
  <si>
    <t>CONNECTOR ONLY</t>
  </si>
  <si>
    <t>3 MTRS</t>
  </si>
  <si>
    <t>FEATHER KEY &amp; WITHOUT HOLDING BRAKE</t>
  </si>
  <si>
    <t>5 MTRS</t>
  </si>
  <si>
    <t>FEATHER KEY &amp; WITH HOLDING BRAKE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</si>
</sst>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7" x14ac:knownFonts="1">
    <font>
      <sz val="1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FFFFFF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164" fontId="2" fillId="0" borderId="0">
      <alignment vertical="top"/>
      <protection locked="0"/>
    </xf>
    <xf numFmtId="9" fontId="2" fillId="0" borderId="0">
      <alignment vertical="top"/>
      <protection locked="0"/>
    </xf>
    <xf numFmtId="0" fontId="1" fillId="0" borderId="0"/>
  </cellStyleXfs>
  <cellXfs count="115">
    <xf numFmtId="0" fontId="0" fillId="0" borderId="0" xfId="0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1" applyFont="1" applyAlignment="1" applyProtection="1">
      <alignment horizontal="center" vertical="center"/>
    </xf>
    <xf numFmtId="164" fontId="3" fillId="0" borderId="0" xfId="1" applyFont="1" applyAlignment="1" applyProtection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0" borderId="2" xfId="1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3" fillId="0" borderId="0" xfId="1" applyFont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1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19" xfId="1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164" fontId="3" fillId="2" borderId="1" xfId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164" fontId="3" fillId="0" borderId="0" xfId="1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24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vertical="center"/>
    </xf>
    <xf numFmtId="0" fontId="3" fillId="0" borderId="28" xfId="1" applyNumberFormat="1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right"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Font="1" applyBorder="1" applyAlignment="1" applyProtection="1">
      <alignment horizontal="right" vertical="center"/>
    </xf>
    <xf numFmtId="164" fontId="4" fillId="0" borderId="0" xfId="1" applyFont="1" applyAlignment="1" applyProtection="1">
      <alignment vertical="center"/>
    </xf>
    <xf numFmtId="9" fontId="4" fillId="0" borderId="0" xfId="0" applyNumberFormat="1" applyFont="1" applyAlignment="1">
      <alignment horizontal="center" vertical="center"/>
    </xf>
    <xf numFmtId="165" fontId="4" fillId="0" borderId="0" xfId="2" applyNumberFormat="1" applyFont="1" applyAlignment="1" applyProtection="1">
      <alignment vertical="center"/>
    </xf>
    <xf numFmtId="2" fontId="3" fillId="0" borderId="0" xfId="1" applyNumberFormat="1" applyFont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vertical="center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>
      <alignment horizontal="center" vertical="center"/>
    </xf>
    <xf numFmtId="165" fontId="6" fillId="3" borderId="33" xfId="2" applyNumberFormat="1" applyFont="1" applyFill="1" applyBorder="1" applyAlignment="1">
      <alignment horizontal="center" vertical="center"/>
      <protection locked="0"/>
    </xf>
    <xf numFmtId="10" fontId="6" fillId="4" borderId="33" xfId="2" applyNumberFormat="1" applyFont="1" applyFill="1" applyBorder="1" applyAlignment="1" applyProtection="1">
      <alignment horizontal="center" vertical="center"/>
    </xf>
    <xf numFmtId="0" fontId="3" fillId="0" borderId="33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164" fontId="4" fillId="0" borderId="4" xfId="1" applyFont="1" applyBorder="1" applyAlignment="1" applyProtection="1">
      <alignment horizontal="center" vertical="center" wrapText="1"/>
    </xf>
    <xf numFmtId="164" fontId="3" fillId="0" borderId="36" xfId="1" applyFont="1" applyBorder="1" applyAlignment="1" applyProtection="1">
      <alignment horizontal="right" vertical="center"/>
    </xf>
    <xf numFmtId="164" fontId="3" fillId="0" borderId="18" xfId="1" applyFont="1" applyBorder="1" applyAlignment="1" applyProtection="1">
      <alignment horizontal="right" vertical="center"/>
    </xf>
    <xf numFmtId="164" fontId="3" fillId="0" borderId="35" xfId="1" applyFont="1" applyBorder="1" applyAlignment="1" applyProtection="1">
      <alignment horizontal="right" vertical="center"/>
    </xf>
    <xf numFmtId="164" fontId="4" fillId="0" borderId="4" xfId="1" applyFont="1" applyBorder="1" applyAlignment="1" applyProtection="1">
      <alignment horizontal="right" vertical="center"/>
    </xf>
    <xf numFmtId="1" fontId="3" fillId="0" borderId="4" xfId="1" applyNumberFormat="1" applyFont="1" applyBorder="1" applyAlignment="1" applyProtection="1">
      <alignment horizontal="center" vertical="center"/>
    </xf>
    <xf numFmtId="164" fontId="4" fillId="0" borderId="4" xfId="1" applyFont="1" applyBorder="1" applyAlignment="1" applyProtection="1">
      <alignment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left" vertical="center"/>
    </xf>
    <xf numFmtId="0" fontId="3" fillId="0" borderId="0" xfId="1" applyNumberFormat="1" applyFont="1" applyBorder="1" applyAlignment="1">
      <alignment horizontal="right" vertical="top"/>
      <protection locked="0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1" applyFont="1" applyFill="1" applyAlignment="1" applyProtection="1">
      <alignment vertical="center"/>
    </xf>
    <xf numFmtId="0" fontId="3" fillId="2" borderId="0" xfId="0" applyFont="1" applyFill="1" applyAlignment="1">
      <alignment vertical="center"/>
    </xf>
    <xf numFmtId="18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164" fontId="3" fillId="2" borderId="25" xfId="1" applyFont="1" applyFill="1" applyBorder="1" applyAlignment="1" applyProtection="1">
      <alignment horizontal="center" vertical="center"/>
    </xf>
    <xf numFmtId="164" fontId="3" fillId="2" borderId="26" xfId="1" applyFont="1" applyFill="1" applyBorder="1" applyAlignment="1" applyProtection="1">
      <alignment horizontal="center" vertical="center"/>
    </xf>
    <xf numFmtId="0" fontId="3" fillId="0" borderId="31" xfId="0" applyNumberFormat="1" applyFont="1" applyBorder="1" applyAlignment="1" applyProtection="1">
      <alignment horizontal="center" vertical="center"/>
    </xf>
    <xf numFmtId="0" fontId="3" fillId="0" borderId="32" xfId="0" applyNumberFormat="1" applyFont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/>
    </xf>
    <xf numFmtId="164" fontId="3" fillId="2" borderId="17" xfId="1" applyFont="1" applyFill="1" applyBorder="1" applyAlignment="1" applyProtection="1">
      <alignment horizontal="center" vertical="center"/>
    </xf>
    <xf numFmtId="164" fontId="3" fillId="2" borderId="18" xfId="1" applyFont="1" applyFill="1" applyBorder="1" applyAlignment="1" applyProtection="1">
      <alignment horizontal="center" vertical="center"/>
    </xf>
    <xf numFmtId="164" fontId="4" fillId="0" borderId="3" xfId="1" applyFont="1" applyFill="1" applyBorder="1" applyAlignment="1" applyProtection="1">
      <alignment horizontal="right" vertical="center"/>
    </xf>
    <xf numFmtId="164" fontId="4" fillId="0" borderId="7" xfId="1" applyFont="1" applyFill="1" applyBorder="1" applyAlignment="1" applyProtection="1">
      <alignment horizontal="right" vertical="center"/>
    </xf>
    <xf numFmtId="164" fontId="4" fillId="0" borderId="4" xfId="1" applyFont="1" applyFill="1" applyBorder="1" applyAlignment="1" applyProtection="1">
      <alignment horizontal="right" vertical="center"/>
    </xf>
    <xf numFmtId="164" fontId="4" fillId="0" borderId="3" xfId="1" applyFont="1" applyFill="1" applyBorder="1" applyAlignment="1" applyProtection="1">
      <alignment horizontal="center" vertical="center"/>
    </xf>
    <xf numFmtId="164" fontId="4" fillId="0" borderId="7" xfId="1" applyFont="1" applyFill="1" applyBorder="1" applyAlignment="1" applyProtection="1">
      <alignment horizontal="center" vertical="center"/>
    </xf>
    <xf numFmtId="164" fontId="4" fillId="0" borderId="4" xfId="1" applyFont="1" applyFill="1" applyBorder="1" applyAlignment="1" applyProtection="1">
      <alignment horizontal="center" vertical="center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NumberFormat="1" applyFont="1" applyBorder="1" applyAlignment="1" applyProtection="1">
      <alignment horizontal="center" vertical="center"/>
    </xf>
    <xf numFmtId="0" fontId="3" fillId="0" borderId="14" xfId="0" applyNumberFormat="1" applyFont="1" applyBorder="1" applyAlignment="1" applyProtection="1">
      <alignment horizontal="center"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12" xfId="0" applyNumberFormat="1" applyFont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24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9"/>
  <sheetViews>
    <sheetView tabSelected="1" zoomScaleNormal="100" workbookViewId="0">
      <selection activeCell="A4" sqref="A4:B4"/>
    </sheetView>
  </sheetViews>
  <sheetFormatPr defaultColWidth="9.140625" defaultRowHeight="12.75" x14ac:dyDescent="0.2"/>
  <cols>
    <col min="1" max="1" width="13.85546875" style="1" customWidth="1"/>
    <col min="2" max="2" width="25.42578125" style="1" customWidth="1"/>
    <col min="3" max="3" width="7.42578125" style="1" hidden="1" customWidth="1"/>
    <col min="4" max="4" width="8" style="1" hidden="1" customWidth="1"/>
    <col min="5" max="5" width="12.85546875" style="1" hidden="1" customWidth="1"/>
    <col min="6" max="6" width="14.7109375" style="1" hidden="1" customWidth="1"/>
    <col min="7" max="7" width="6.7109375" style="1" hidden="1" customWidth="1"/>
    <col min="8" max="8" width="12.7109375" style="1" hidden="1" customWidth="1"/>
    <col min="9" max="9" width="2.7109375" style="1" hidden="1" customWidth="1"/>
    <col min="10" max="10" width="16.7109375" style="1" hidden="1" customWidth="1"/>
    <col min="11" max="27" width="1.7109375" style="1" hidden="1" customWidth="1"/>
    <col min="28" max="28" width="3.140625" style="1" hidden="1" customWidth="1"/>
    <col min="29" max="29" width="12.85546875" style="1" hidden="1" customWidth="1"/>
    <col min="30" max="30" width="16.42578125" style="1" hidden="1" customWidth="1"/>
    <col min="31" max="31" width="9" style="1" hidden="1" customWidth="1"/>
    <col min="32" max="53" width="2.28515625" style="1" hidden="1" customWidth="1"/>
    <col min="54" max="54" width="42" style="6" hidden="1" customWidth="1"/>
    <col min="55" max="67" width="14.7109375" style="1" hidden="1" customWidth="1"/>
    <col min="68" max="77" width="9.140625" style="1" hidden="1" customWidth="1"/>
    <col min="78" max="257" width="9.140625" style="1" customWidth="1"/>
    <col min="258" max="16383" width="9.140625" style="5"/>
    <col min="16384" max="16384" width="38.42578125" style="5" customWidth="1"/>
  </cols>
  <sheetData>
    <row r="1" spans="1:67" x14ac:dyDescent="0.2">
      <c r="BB1" s="65" t="s">
        <v>24</v>
      </c>
      <c r="BC1" s="3" t="s">
        <v>16</v>
      </c>
      <c r="BD1" s="3" t="s">
        <v>21</v>
      </c>
      <c r="BE1" s="3" t="s">
        <v>20</v>
      </c>
      <c r="BF1" s="3" t="s">
        <v>17</v>
      </c>
      <c r="BG1" s="3" t="s">
        <v>28</v>
      </c>
      <c r="BH1" s="4"/>
      <c r="BI1" s="4"/>
      <c r="BJ1" s="4"/>
      <c r="BK1" s="4"/>
      <c r="BL1" s="4"/>
      <c r="BM1" s="4"/>
      <c r="BN1" s="4"/>
      <c r="BO1" s="4"/>
    </row>
    <row r="2" spans="1:67" ht="13.5" thickBot="1" x14ac:dyDescent="0.25"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7" t="str">
        <f t="shared" ref="BB2:BB9" si="0">A4</f>
        <v>SH30 - 1.27 Nm, 3000 RPM, 0.40 kW</v>
      </c>
      <c r="BC2" s="8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ht="26.25" thickBot="1" x14ac:dyDescent="0.25">
      <c r="A3" s="91" t="s">
        <v>32</v>
      </c>
      <c r="B3" s="92"/>
      <c r="D3" s="9" t="s">
        <v>44</v>
      </c>
      <c r="E3" s="93" t="s">
        <v>30</v>
      </c>
      <c r="F3" s="94"/>
      <c r="G3" s="94"/>
      <c r="H3" s="94"/>
      <c r="I3" s="94"/>
      <c r="J3" s="95"/>
      <c r="K3" s="93" t="s">
        <v>29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6"/>
      <c r="AC3" s="49" t="s">
        <v>31</v>
      </c>
      <c r="AD3" s="10"/>
      <c r="AE3" s="11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7" t="str">
        <f t="shared" si="0"/>
        <v>INCREMENTAL</v>
      </c>
      <c r="BC3" s="8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67" x14ac:dyDescent="0.2">
      <c r="A4" s="97" t="s">
        <v>52</v>
      </c>
      <c r="B4" s="98"/>
      <c r="C4" s="13"/>
      <c r="D4" s="14">
        <v>1</v>
      </c>
      <c r="E4" s="99"/>
      <c r="F4" s="100"/>
      <c r="G4" s="101"/>
      <c r="H4" s="102"/>
      <c r="I4" s="102"/>
      <c r="J4" s="10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56"/>
      <c r="AC4" s="50">
        <f>ROUNDUP(((BC2+BC3+BC4)*(1-A14)),-2)</f>
        <v>0</v>
      </c>
      <c r="AD4" s="1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7" t="str">
        <f t="shared" si="0"/>
        <v>FEATHER KEY &amp; WITH HOLDING BRAKE</v>
      </c>
      <c r="BC4" s="8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67" x14ac:dyDescent="0.2">
      <c r="A5" s="104" t="s">
        <v>45</v>
      </c>
      <c r="B5" s="105"/>
      <c r="C5" s="13"/>
      <c r="D5" s="17">
        <v>2</v>
      </c>
      <c r="E5" s="106"/>
      <c r="F5" s="107"/>
      <c r="G5" s="18"/>
      <c r="H5" s="62"/>
      <c r="I5" s="108"/>
      <c r="J5" s="10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57"/>
      <c r="AC5" s="51">
        <f>ROUNDUP((BC5*(1-A14)),-2)</f>
        <v>0</v>
      </c>
      <c r="AD5" s="1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21" t="str">
        <f t="shared" si="0"/>
        <v>FSB - 0.40 kW; 2.6 A</v>
      </c>
      <c r="BC5" s="8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x14ac:dyDescent="0.2">
      <c r="A6" s="110" t="s">
        <v>68</v>
      </c>
      <c r="B6" s="111"/>
      <c r="C6" s="13"/>
      <c r="D6" s="17">
        <v>3</v>
      </c>
      <c r="E6" s="22"/>
      <c r="F6" s="23"/>
      <c r="G6" s="112"/>
      <c r="H6" s="113"/>
      <c r="I6" s="113"/>
      <c r="J6" s="114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57"/>
      <c r="AC6" s="51">
        <f>ROUNDUP((BC6*(1-A14)),-2)</f>
        <v>0</v>
      </c>
      <c r="AD6" s="1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7" t="str">
        <f t="shared" si="0"/>
        <v>3 MTRS</v>
      </c>
      <c r="BC6" s="8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x14ac:dyDescent="0.2">
      <c r="A7" s="73" t="str">
        <f>LOOKUP(A4,BB13:BB23,BB27:BB37)</f>
        <v>FSB - 0.40 kW; 2.6 A</v>
      </c>
      <c r="B7" s="74"/>
      <c r="C7" s="24"/>
      <c r="D7" s="17">
        <v>4</v>
      </c>
      <c r="E7" s="25"/>
      <c r="F7" s="26"/>
      <c r="G7" s="27"/>
      <c r="H7" s="62"/>
      <c r="I7" s="62"/>
      <c r="J7" s="64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57"/>
      <c r="AC7" s="51">
        <f>ROUNDUP((BC7*(1-A14)),-2)</f>
        <v>0</v>
      </c>
      <c r="AD7" s="1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7" t="str">
        <f t="shared" si="0"/>
        <v>3 MTRS</v>
      </c>
      <c r="BC7" s="8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71" t="s">
        <v>65</v>
      </c>
      <c r="B8" s="72"/>
      <c r="C8" s="13"/>
      <c r="D8" s="17">
        <v>5</v>
      </c>
      <c r="E8" s="22"/>
      <c r="F8" s="28"/>
      <c r="G8" s="60"/>
      <c r="H8" s="62"/>
      <c r="I8" s="62"/>
      <c r="J8" s="63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57"/>
      <c r="AC8" s="51">
        <f>ROUNDUP((BC8*(1-A14)),-2)</f>
        <v>0</v>
      </c>
      <c r="AD8" s="1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21" t="str">
        <f t="shared" si="0"/>
        <v>3 MTRS</v>
      </c>
      <c r="BC8" s="8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1:67" ht="13.5" thickBot="1" x14ac:dyDescent="0.25">
      <c r="A9" s="73" t="str">
        <f>A8</f>
        <v>3 MTRS</v>
      </c>
      <c r="B9" s="74"/>
      <c r="C9" s="24"/>
      <c r="D9" s="29">
        <v>6</v>
      </c>
      <c r="E9" s="30"/>
      <c r="F9" s="31"/>
      <c r="G9" s="75"/>
      <c r="H9" s="76"/>
      <c r="I9" s="76"/>
      <c r="J9" s="77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58"/>
      <c r="AC9" s="52">
        <f>ROUNDUP((BC9*(1-A14)),-2)</f>
        <v>0</v>
      </c>
      <c r="AD9" s="1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7" t="str">
        <f t="shared" si="0"/>
        <v>CONNECTOR ONLY</v>
      </c>
      <c r="BC9" s="8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ht="13.5" thickBot="1" x14ac:dyDescent="0.25">
      <c r="A10" s="78" t="str">
        <f>IF(A6="FEATHER KEY &amp; WITH HOLDING BRAKE",A9,IF(A6="PLAIN SHAFT &amp; WITH HOLDING BRAKE",A9,"-"))</f>
        <v>3 MTRS</v>
      </c>
      <c r="B10" s="79"/>
      <c r="C10" s="24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2"/>
      <c r="V10" s="83"/>
      <c r="W10" s="84"/>
      <c r="X10" s="84"/>
      <c r="Y10" s="84"/>
      <c r="Z10" s="84"/>
      <c r="AA10" s="84"/>
      <c r="AB10" s="85"/>
      <c r="AC10" s="53"/>
      <c r="AD10" s="33"/>
      <c r="BB10" s="34" t="s">
        <v>27</v>
      </c>
      <c r="BC10" s="35"/>
      <c r="BD10" s="36"/>
      <c r="BE10" s="37"/>
      <c r="BF10" s="36">
        <f>BD10*(1+BE10)</f>
        <v>0</v>
      </c>
      <c r="BG10" s="38"/>
      <c r="BH10" s="4"/>
      <c r="BI10" s="4"/>
      <c r="BJ10" s="4"/>
      <c r="BK10" s="4"/>
      <c r="BL10" s="4"/>
      <c r="BM10" s="4"/>
      <c r="BN10" s="4"/>
      <c r="BO10" s="4"/>
    </row>
    <row r="11" spans="1:67" ht="13.5" thickBot="1" x14ac:dyDescent="0.25">
      <c r="A11" s="86" t="s">
        <v>64</v>
      </c>
      <c r="B11" s="87"/>
      <c r="C11" s="13"/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2"/>
      <c r="V11" s="88"/>
      <c r="W11" s="89"/>
      <c r="X11" s="89"/>
      <c r="Y11" s="89"/>
      <c r="Z11" s="89"/>
      <c r="AA11" s="89"/>
      <c r="AB11" s="90"/>
      <c r="AC11" s="54"/>
      <c r="AD11" s="39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ht="13.5" hidden="1" thickBot="1" x14ac:dyDescent="0.25"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2"/>
      <c r="V12" s="83"/>
      <c r="W12" s="84"/>
      <c r="X12" s="84"/>
      <c r="Y12" s="84"/>
      <c r="Z12" s="84"/>
      <c r="AA12" s="84"/>
      <c r="AB12" s="85"/>
      <c r="AC12" s="55"/>
      <c r="AD12" s="40"/>
      <c r="BB12" s="65" t="s">
        <v>18</v>
      </c>
      <c r="BC12" s="65" t="s">
        <v>22</v>
      </c>
      <c r="BD12" s="65" t="s">
        <v>23</v>
      </c>
    </row>
    <row r="13" spans="1:67" ht="13.5" hidden="1" thickBot="1" x14ac:dyDescent="0.25">
      <c r="A13" s="41"/>
      <c r="B13" s="42"/>
      <c r="AW13" s="6">
        <v>0</v>
      </c>
      <c r="AX13" s="6">
        <v>2</v>
      </c>
      <c r="AY13" s="6">
        <v>2</v>
      </c>
      <c r="AZ13" s="6">
        <v>1</v>
      </c>
      <c r="BA13" s="6"/>
      <c r="BB13" s="6" t="s">
        <v>46</v>
      </c>
      <c r="BC13" s="4"/>
      <c r="BD13" s="4"/>
      <c r="BE13" s="4"/>
      <c r="BF13" s="4"/>
      <c r="BH13" s="4"/>
    </row>
    <row r="14" spans="1:67" ht="13.5" hidden="1" thickBot="1" x14ac:dyDescent="0.25">
      <c r="A14" s="43"/>
      <c r="B14" s="42"/>
      <c r="AW14" s="6">
        <v>0</v>
      </c>
      <c r="AX14" s="6">
        <v>2</v>
      </c>
      <c r="AY14" s="6">
        <v>4</v>
      </c>
      <c r="AZ14" s="6">
        <v>1</v>
      </c>
      <c r="BA14" s="6"/>
      <c r="BB14" s="6" t="s">
        <v>50</v>
      </c>
      <c r="BC14" s="4"/>
      <c r="BD14" s="4"/>
      <c r="BE14" s="4"/>
      <c r="BF14" s="4"/>
      <c r="BH14" s="4"/>
    </row>
    <row r="15" spans="1:67" ht="13.5" hidden="1" thickBot="1" x14ac:dyDescent="0.25">
      <c r="A15" s="44"/>
      <c r="B15" s="42"/>
      <c r="AW15" s="6">
        <v>0</v>
      </c>
      <c r="AX15" s="6">
        <v>3</v>
      </c>
      <c r="AY15" s="6">
        <v>2</v>
      </c>
      <c r="AZ15" s="6">
        <v>1</v>
      </c>
      <c r="BA15" s="6"/>
      <c r="BB15" s="6" t="s">
        <v>51</v>
      </c>
      <c r="BC15" s="4"/>
      <c r="BD15" s="4"/>
      <c r="BE15" s="4"/>
      <c r="BF15" s="4"/>
      <c r="BH15" s="4"/>
    </row>
    <row r="16" spans="1:67" ht="13.5" hidden="1" thickBot="1" x14ac:dyDescent="0.25">
      <c r="AW16" s="6">
        <v>0</v>
      </c>
      <c r="AX16" s="6">
        <v>3</v>
      </c>
      <c r="AY16" s="6">
        <v>4</v>
      </c>
      <c r="AZ16" s="6">
        <v>1</v>
      </c>
      <c r="BA16" s="6"/>
      <c r="BB16" s="6" t="s">
        <v>52</v>
      </c>
      <c r="BC16" s="4"/>
      <c r="BD16" s="4"/>
      <c r="BE16" s="4"/>
      <c r="BF16" s="4"/>
      <c r="BH16" s="4"/>
    </row>
    <row r="17" spans="1:67" ht="13.5" hidden="1" thickBot="1" x14ac:dyDescent="0.25">
      <c r="A17" s="45"/>
      <c r="B17" s="46"/>
      <c r="AW17" s="6">
        <v>0</v>
      </c>
      <c r="AX17" s="6">
        <v>4</v>
      </c>
      <c r="AY17" s="6">
        <v>2</v>
      </c>
      <c r="AZ17" s="6">
        <v>1</v>
      </c>
      <c r="BA17" s="6"/>
      <c r="BB17" s="6" t="s">
        <v>47</v>
      </c>
      <c r="BC17" s="4"/>
      <c r="BD17" s="4"/>
      <c r="BE17" s="4"/>
      <c r="BF17" s="4"/>
      <c r="BH17" s="4"/>
    </row>
    <row r="18" spans="1:67" hidden="1" x14ac:dyDescent="0.2">
      <c r="A18" s="47"/>
      <c r="B18" s="47"/>
      <c r="AW18" s="6">
        <v>0</v>
      </c>
      <c r="AX18" s="6">
        <v>4</v>
      </c>
      <c r="AY18" s="6">
        <v>4</v>
      </c>
      <c r="AZ18" s="6">
        <v>1</v>
      </c>
      <c r="BA18" s="6"/>
      <c r="BB18" s="6" t="s">
        <v>48</v>
      </c>
      <c r="BC18" s="4"/>
      <c r="BD18" s="4"/>
      <c r="BE18" s="4"/>
      <c r="BF18" s="4"/>
      <c r="BH18" s="4"/>
    </row>
    <row r="19" spans="1:67" hidden="1" x14ac:dyDescent="0.2">
      <c r="AW19" s="6">
        <v>0</v>
      </c>
      <c r="AX19" s="6">
        <v>5</v>
      </c>
      <c r="AY19" s="6">
        <v>2</v>
      </c>
      <c r="AZ19" s="6">
        <v>0</v>
      </c>
      <c r="BA19" s="6"/>
      <c r="BB19" s="6" t="s">
        <v>49</v>
      </c>
      <c r="BC19" s="4"/>
      <c r="BD19" s="4"/>
      <c r="BE19" s="4"/>
      <c r="BF19" s="4"/>
      <c r="BH19" s="4"/>
    </row>
    <row r="20" spans="1:67" hidden="1" x14ac:dyDescent="0.2">
      <c r="AW20" s="6">
        <v>0</v>
      </c>
      <c r="AX20" s="6">
        <v>5</v>
      </c>
      <c r="AY20" s="6">
        <v>4</v>
      </c>
      <c r="AZ20" s="6">
        <v>0</v>
      </c>
      <c r="BA20" s="6"/>
      <c r="BB20" s="6" t="s">
        <v>53</v>
      </c>
      <c r="BC20" s="4"/>
      <c r="BD20" s="4"/>
      <c r="BE20" s="4"/>
      <c r="BF20" s="4"/>
      <c r="BH20" s="4"/>
    </row>
    <row r="21" spans="1:67" hidden="1" x14ac:dyDescent="0.2">
      <c r="AW21" s="66">
        <v>0</v>
      </c>
      <c r="AX21" s="66">
        <v>9</v>
      </c>
      <c r="AY21" s="66">
        <v>2</v>
      </c>
      <c r="AZ21" s="66" t="s">
        <v>26</v>
      </c>
      <c r="BA21" s="66"/>
      <c r="BB21" s="66" t="s">
        <v>41</v>
      </c>
      <c r="BC21" s="67"/>
      <c r="BD21" s="67"/>
      <c r="BE21" s="4"/>
      <c r="BF21" s="4"/>
      <c r="BH21" s="4"/>
    </row>
    <row r="22" spans="1:67" hidden="1" x14ac:dyDescent="0.2">
      <c r="AW22" s="66">
        <v>0</v>
      </c>
      <c r="AX22" s="66">
        <v>9</v>
      </c>
      <c r="AY22" s="66">
        <v>4</v>
      </c>
      <c r="AZ22" s="66" t="s">
        <v>26</v>
      </c>
      <c r="BA22" s="66"/>
      <c r="BB22" s="66" t="s">
        <v>42</v>
      </c>
      <c r="BC22" s="67"/>
      <c r="BD22" s="67"/>
      <c r="BE22" s="4"/>
      <c r="BF22" s="4"/>
      <c r="BH22" s="4"/>
    </row>
    <row r="23" spans="1:67" hidden="1" x14ac:dyDescent="0.2">
      <c r="AW23" s="66">
        <v>0</v>
      </c>
      <c r="AX23" s="66">
        <v>9</v>
      </c>
      <c r="AY23" s="66">
        <v>6</v>
      </c>
      <c r="AZ23" s="66" t="s">
        <v>26</v>
      </c>
      <c r="BA23" s="66"/>
      <c r="BB23" s="66" t="s">
        <v>43</v>
      </c>
      <c r="BC23" s="67"/>
      <c r="BD23" s="67"/>
      <c r="BE23" s="4"/>
      <c r="BF23" s="4"/>
      <c r="BH23" s="4"/>
    </row>
    <row r="24" spans="1:67" hidden="1" x14ac:dyDescent="0.2"/>
    <row r="25" spans="1:67" s="48" customFormat="1" hidden="1" x14ac:dyDescent="0.2">
      <c r="BB25" s="70" t="s">
        <v>19</v>
      </c>
      <c r="BC25" s="70" t="s">
        <v>0</v>
      </c>
      <c r="BD25" s="70" t="s">
        <v>11</v>
      </c>
      <c r="BE25" s="70"/>
      <c r="BF25" s="70"/>
      <c r="BG25" s="70" t="s">
        <v>12</v>
      </c>
      <c r="BH25" s="70"/>
      <c r="BI25" s="70"/>
      <c r="BJ25" s="70" t="s">
        <v>13</v>
      </c>
      <c r="BK25" s="70"/>
      <c r="BL25" s="70"/>
      <c r="BM25" s="70" t="s">
        <v>14</v>
      </c>
      <c r="BN25" s="70"/>
      <c r="BO25" s="70"/>
    </row>
    <row r="26" spans="1:67" s="48" customFormat="1" hidden="1" x14ac:dyDescent="0.2">
      <c r="BB26" s="70"/>
      <c r="BC26" s="70"/>
      <c r="BD26" s="65" t="s">
        <v>9</v>
      </c>
      <c r="BE26" s="65" t="s">
        <v>10</v>
      </c>
      <c r="BF26" s="65" t="s">
        <v>15</v>
      </c>
      <c r="BG26" s="65" t="s">
        <v>9</v>
      </c>
      <c r="BH26" s="65" t="s">
        <v>10</v>
      </c>
      <c r="BI26" s="65" t="s">
        <v>15</v>
      </c>
      <c r="BJ26" s="65" t="s">
        <v>9</v>
      </c>
      <c r="BK26" s="65" t="s">
        <v>10</v>
      </c>
      <c r="BL26" s="65" t="s">
        <v>15</v>
      </c>
      <c r="BM26" s="65" t="s">
        <v>9</v>
      </c>
      <c r="BN26" s="65" t="s">
        <v>10</v>
      </c>
      <c r="BO26" s="65" t="s">
        <v>15</v>
      </c>
    </row>
    <row r="27" spans="1:67" hidden="1" x14ac:dyDescent="0.2">
      <c r="AI27" s="6"/>
      <c r="AJ27" s="6"/>
      <c r="AK27" s="6"/>
      <c r="AL27" s="6"/>
      <c r="AM27" s="6"/>
      <c r="AN27" s="6"/>
      <c r="AO27" s="6"/>
      <c r="AP27" s="6"/>
      <c r="AQ27" s="6"/>
      <c r="AR27" s="6">
        <v>0</v>
      </c>
      <c r="AS27" s="6"/>
      <c r="AT27" s="6"/>
      <c r="AV27" s="6">
        <v>0</v>
      </c>
      <c r="AW27" s="6">
        <v>1</v>
      </c>
      <c r="AX27" s="6">
        <v>0</v>
      </c>
      <c r="AY27" s="1">
        <v>0</v>
      </c>
      <c r="AZ27" s="1" t="s">
        <v>62</v>
      </c>
      <c r="BB27" s="6" t="s">
        <v>54</v>
      </c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 hidden="1" x14ac:dyDescent="0.2">
      <c r="AI28" s="6"/>
      <c r="AJ28" s="6"/>
      <c r="AK28" s="6"/>
      <c r="AL28" s="6"/>
      <c r="AM28" s="6"/>
      <c r="AN28" s="6"/>
      <c r="AO28" s="6"/>
      <c r="AP28" s="6"/>
      <c r="AQ28" s="6"/>
      <c r="AR28" s="6">
        <v>0</v>
      </c>
      <c r="AS28" s="6"/>
      <c r="AT28" s="6"/>
      <c r="AV28" s="6">
        <v>0</v>
      </c>
      <c r="AW28" s="6">
        <v>1</v>
      </c>
      <c r="AX28" s="6">
        <v>0</v>
      </c>
      <c r="AY28" s="1">
        <v>0</v>
      </c>
      <c r="AZ28" s="1" t="s">
        <v>62</v>
      </c>
      <c r="BB28" s="6" t="s">
        <v>55</v>
      </c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hidden="1" x14ac:dyDescent="0.2">
      <c r="AI29" s="6"/>
      <c r="AJ29" s="6"/>
      <c r="AK29" s="6"/>
      <c r="AL29" s="6"/>
      <c r="AM29" s="6"/>
      <c r="AN29" s="6"/>
      <c r="AO29" s="6"/>
      <c r="AP29" s="6"/>
      <c r="AQ29" s="6"/>
      <c r="AR29" s="6">
        <v>0</v>
      </c>
      <c r="AS29" s="6"/>
      <c r="AT29" s="6"/>
      <c r="AV29" s="6">
        <v>0</v>
      </c>
      <c r="AW29" s="6">
        <v>2</v>
      </c>
      <c r="AX29" s="6">
        <v>0</v>
      </c>
      <c r="AY29" s="1">
        <v>0</v>
      </c>
      <c r="AZ29" s="1" t="s">
        <v>62</v>
      </c>
      <c r="BB29" s="6" t="s">
        <v>56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hidden="1" x14ac:dyDescent="0.2">
      <c r="AI30" s="6"/>
      <c r="AJ30" s="6"/>
      <c r="AK30" s="6"/>
      <c r="AL30" s="6"/>
      <c r="AM30" s="6"/>
      <c r="AN30" s="6"/>
      <c r="AO30" s="6"/>
      <c r="AP30" s="6"/>
      <c r="AQ30" s="6"/>
      <c r="AR30" s="6">
        <v>0</v>
      </c>
      <c r="AS30" s="6"/>
      <c r="AT30" s="6"/>
      <c r="AV30" s="6">
        <v>0</v>
      </c>
      <c r="AW30" s="6">
        <v>4</v>
      </c>
      <c r="AX30" s="6">
        <v>0</v>
      </c>
      <c r="AY30" s="1">
        <v>1</v>
      </c>
      <c r="AZ30" s="1" t="s">
        <v>62</v>
      </c>
      <c r="BB30" s="6" t="s">
        <v>57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idden="1" x14ac:dyDescent="0.2">
      <c r="AI31" s="6"/>
      <c r="AJ31" s="6"/>
      <c r="AK31" s="6"/>
      <c r="AL31" s="6"/>
      <c r="AM31" s="6"/>
      <c r="AN31" s="6"/>
      <c r="AO31" s="6"/>
      <c r="AP31" s="6"/>
      <c r="AQ31" s="6"/>
      <c r="AR31" s="6">
        <v>0</v>
      </c>
      <c r="AS31" s="6"/>
      <c r="AT31" s="6"/>
      <c r="AU31" s="6"/>
      <c r="AV31" s="6">
        <v>0</v>
      </c>
      <c r="AW31" s="6">
        <v>8</v>
      </c>
      <c r="AX31" s="6">
        <v>1</v>
      </c>
      <c r="AY31" s="1">
        <v>0</v>
      </c>
      <c r="AZ31" s="1" t="s">
        <v>62</v>
      </c>
      <c r="BB31" s="6" t="s">
        <v>58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idden="1" x14ac:dyDescent="0.2">
      <c r="AI32" s="6"/>
      <c r="AJ32" s="6"/>
      <c r="AK32" s="6"/>
      <c r="AL32" s="6"/>
      <c r="AM32" s="6"/>
      <c r="AN32" s="6"/>
      <c r="AO32" s="6"/>
      <c r="AP32" s="6"/>
      <c r="AQ32" s="6"/>
      <c r="AR32" s="6">
        <v>0</v>
      </c>
      <c r="AS32" s="6"/>
      <c r="AT32" s="6"/>
      <c r="AU32" s="6"/>
      <c r="AV32" s="6">
        <v>1</v>
      </c>
      <c r="AW32" s="6">
        <v>0</v>
      </c>
      <c r="AX32" s="6">
        <v>1</v>
      </c>
      <c r="AY32" s="1">
        <v>1</v>
      </c>
      <c r="AZ32" s="69" t="s">
        <v>63</v>
      </c>
      <c r="BB32" s="6" t="s">
        <v>59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spans="35:67" hidden="1" x14ac:dyDescent="0.2">
      <c r="AI33" s="6"/>
      <c r="AJ33" s="6"/>
      <c r="AK33" s="6"/>
      <c r="AL33" s="6"/>
      <c r="AM33" s="6"/>
      <c r="AN33" s="6"/>
      <c r="AO33" s="6"/>
      <c r="AP33" s="6"/>
      <c r="AQ33" s="6"/>
      <c r="AR33" s="6">
        <v>3</v>
      </c>
      <c r="AS33" s="6"/>
      <c r="AT33" s="6"/>
      <c r="AU33" s="6"/>
      <c r="AV33" s="6">
        <v>1</v>
      </c>
      <c r="AW33" s="6">
        <v>5</v>
      </c>
      <c r="AX33" s="6">
        <v>1</v>
      </c>
      <c r="AY33" s="1">
        <v>0</v>
      </c>
      <c r="AZ33" s="69" t="s">
        <v>63</v>
      </c>
      <c r="BB33" s="6" t="s">
        <v>60</v>
      </c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35:67" hidden="1" x14ac:dyDescent="0.2">
      <c r="AI34" s="6"/>
      <c r="AJ34" s="6"/>
      <c r="AK34" s="6"/>
      <c r="AL34" s="6"/>
      <c r="AM34" s="6"/>
      <c r="AN34" s="6"/>
      <c r="AO34" s="6"/>
      <c r="AP34" s="6"/>
      <c r="AQ34" s="6"/>
      <c r="AR34" s="6">
        <v>3</v>
      </c>
      <c r="AS34" s="6"/>
      <c r="AT34" s="6"/>
      <c r="AU34" s="6"/>
      <c r="AV34" s="6">
        <v>2</v>
      </c>
      <c r="AW34" s="6">
        <v>0</v>
      </c>
      <c r="AX34" s="6">
        <v>1</v>
      </c>
      <c r="AY34" s="1">
        <v>0</v>
      </c>
      <c r="AZ34" s="69" t="s">
        <v>63</v>
      </c>
      <c r="BB34" s="6" t="s">
        <v>61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spans="35:67" hidden="1" x14ac:dyDescent="0.2"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6">
        <v>3</v>
      </c>
      <c r="AW35" s="66">
        <v>5</v>
      </c>
      <c r="AX35" s="66">
        <v>1</v>
      </c>
      <c r="AY35" s="68"/>
      <c r="BA35" s="68"/>
      <c r="BB35" s="66" t="s">
        <v>8</v>
      </c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</row>
    <row r="36" spans="35:67" x14ac:dyDescent="0.2"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6">
        <v>5</v>
      </c>
      <c r="AW36" s="66">
        <v>0</v>
      </c>
      <c r="AX36" s="66">
        <v>1</v>
      </c>
      <c r="AY36" s="68"/>
      <c r="BA36" s="68"/>
      <c r="BB36" s="66" t="s">
        <v>1</v>
      </c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</row>
    <row r="37" spans="35:67" x14ac:dyDescent="0.2"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6">
        <v>7</v>
      </c>
      <c r="AW37" s="66">
        <v>0</v>
      </c>
      <c r="AX37" s="66">
        <v>1</v>
      </c>
      <c r="AY37" s="68"/>
      <c r="BA37" s="68"/>
      <c r="BB37" s="66" t="s">
        <v>2</v>
      </c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</row>
    <row r="39" spans="35:67" x14ac:dyDescent="0.2">
      <c r="BB39" s="6" t="str">
        <f>LOOKUP(BB2,BB13:BB20,AZ27:AZ34)</f>
        <v>1/3Phase</v>
      </c>
    </row>
  </sheetData>
  <sheetProtection password="8F28" sheet="1" objects="1" scenarios="1" selectLockedCells="1"/>
  <protectedRanges>
    <protectedRange password="E5CF" sqref="D3:AD12" name="Range1"/>
  </protectedRanges>
  <mergeCells count="29">
    <mergeCell ref="A7:B7"/>
    <mergeCell ref="A3:B3"/>
    <mergeCell ref="E3:J3"/>
    <mergeCell ref="K3:AB3"/>
    <mergeCell ref="A4:B4"/>
    <mergeCell ref="E4:F4"/>
    <mergeCell ref="G4:J4"/>
    <mergeCell ref="A5:B5"/>
    <mergeCell ref="E5:F5"/>
    <mergeCell ref="I5:J5"/>
    <mergeCell ref="A6:B6"/>
    <mergeCell ref="G6:J6"/>
    <mergeCell ref="BB25:BB26"/>
    <mergeCell ref="A8:B8"/>
    <mergeCell ref="A9:B9"/>
    <mergeCell ref="G9:J9"/>
    <mergeCell ref="A10:B10"/>
    <mergeCell ref="D10:U10"/>
    <mergeCell ref="V10:AB10"/>
    <mergeCell ref="A11:B11"/>
    <mergeCell ref="D11:U11"/>
    <mergeCell ref="V11:AB11"/>
    <mergeCell ref="D12:U12"/>
    <mergeCell ref="V12:AB12"/>
    <mergeCell ref="BC25:BC26"/>
    <mergeCell ref="BD25:BF25"/>
    <mergeCell ref="BG25:BI25"/>
    <mergeCell ref="BJ25:BL25"/>
    <mergeCell ref="BM25:BO25"/>
  </mergeCells>
  <dataValidations count="6">
    <dataValidation type="list" allowBlank="1" showInputMessage="1" showErrorMessage="1" sqref="A11:B11">
      <formula1>"CONNECTOR + CABLE 1M, CONNECTOR ONLY, TERMINAL + CABLE 0.5M"</formula1>
    </dataValidation>
    <dataValidation type="list" allowBlank="1" showInputMessage="1" showErrorMessage="1" sqref="A4:B4">
      <formula1>$BB$13:$BB$20</formula1>
    </dataValidation>
    <dataValidation type="list" allowBlank="1" showInputMessage="1" showErrorMessage="1" sqref="A13">
      <formula1>"1,2,3,4,5,6,7,8,9"</formula1>
    </dataValidation>
    <dataValidation type="list" allowBlank="1" showInputMessage="1" showErrorMessage="1" sqref="A5">
      <formula1>"INCREMENTAL, ABSOLUTE"</formula1>
    </dataValidation>
    <dataValidation type="list" allowBlank="1" showInputMessage="1" showErrorMessage="1" sqref="A8">
      <formula1>"3 MTRS, 5 MTRS, 10 MTRS, 20 MTRS"</formula1>
    </dataValidation>
    <dataValidation type="list" allowBlank="1" showInputMessage="1" showErrorMessage="1" sqref="A6">
      <formula1>"FEATHER KEY &amp; WITHOUT HOLDING BRAKE, FEATHER KEY &amp; WITH HOLDING BRAKE, PLAIN SHAFT &amp; WITHOUT HOLDING BRAKE, PLAIN SHAFT &amp; WITH HOLDING BRAKE"</formula1>
    </dataValidation>
  </dataValidations>
  <printOptions horizontalCentered="1"/>
  <pageMargins left="0.5" right="0.5" top="0.5" bottom="0.5" header="0" footer="0"/>
  <pageSetup paperSize="9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W37"/>
  <sheetViews>
    <sheetView workbookViewId="0">
      <selection activeCell="A11" sqref="A11:B11"/>
    </sheetView>
  </sheetViews>
  <sheetFormatPr defaultColWidth="9.140625" defaultRowHeight="12.75" x14ac:dyDescent="0.2"/>
  <cols>
    <col min="1" max="1" width="13.85546875" style="1" customWidth="1"/>
    <col min="2" max="2" width="25.42578125" style="1" customWidth="1"/>
    <col min="3" max="3" width="7.42578125" style="1" hidden="1" customWidth="1"/>
    <col min="4" max="4" width="8" style="1" hidden="1" customWidth="1"/>
    <col min="5" max="5" width="12.85546875" style="1" hidden="1" customWidth="1"/>
    <col min="6" max="6" width="14.7109375" style="1" hidden="1" customWidth="1"/>
    <col min="7" max="7" width="8.5703125" style="1" hidden="1" customWidth="1"/>
    <col min="8" max="8" width="12.7109375" style="1" hidden="1" customWidth="1"/>
    <col min="9" max="9" width="2.7109375" style="1" hidden="1" customWidth="1"/>
    <col min="10" max="10" width="16.7109375" style="1" hidden="1" customWidth="1"/>
    <col min="11" max="27" width="1.7109375" style="1" hidden="1" customWidth="1"/>
    <col min="28" max="28" width="3.140625" style="1" hidden="1" customWidth="1"/>
    <col min="29" max="29" width="12.85546875" style="1" hidden="1" customWidth="1"/>
    <col min="30" max="30" width="16.42578125" style="1" hidden="1" customWidth="1"/>
    <col min="31" max="31" width="9" style="1" hidden="1" customWidth="1"/>
    <col min="32" max="53" width="2.28515625" style="1" hidden="1" customWidth="1"/>
    <col min="54" max="54" width="42" style="6" hidden="1" customWidth="1"/>
    <col min="55" max="67" width="14.7109375" style="1" hidden="1" customWidth="1"/>
    <col min="68" max="87" width="9.140625" style="1" hidden="1" customWidth="1"/>
    <col min="88" max="257" width="9.140625" style="1" customWidth="1"/>
    <col min="258" max="16383" width="9.140625" style="5"/>
    <col min="16384" max="16384" width="38.42578125" style="5" customWidth="1"/>
  </cols>
  <sheetData>
    <row r="1" spans="1:67" x14ac:dyDescent="0.2">
      <c r="BB1" s="2" t="s">
        <v>24</v>
      </c>
      <c r="BC1" s="3" t="s">
        <v>16</v>
      </c>
      <c r="BD1" s="3" t="s">
        <v>21</v>
      </c>
      <c r="BE1" s="3" t="s">
        <v>20</v>
      </c>
      <c r="BF1" s="3" t="s">
        <v>17</v>
      </c>
      <c r="BG1" s="3" t="s">
        <v>28</v>
      </c>
      <c r="BH1" s="4"/>
      <c r="BI1" s="4"/>
      <c r="BJ1" s="4"/>
      <c r="BK1" s="4"/>
      <c r="BL1" s="4"/>
      <c r="BM1" s="4"/>
      <c r="BN1" s="4"/>
      <c r="BO1" s="4"/>
    </row>
    <row r="2" spans="1:67" ht="13.5" thickBot="1" x14ac:dyDescent="0.25"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7" t="str">
        <f t="shared" ref="BB2:BB9" si="0">A4</f>
        <v>SH65 - 7.16 Nm, 2000 RPM, 1.5 kW</v>
      </c>
      <c r="BC2" s="8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ht="13.5" thickBot="1" x14ac:dyDescent="0.25">
      <c r="A3" s="91" t="s">
        <v>32</v>
      </c>
      <c r="B3" s="92"/>
      <c r="D3" s="9"/>
      <c r="E3" s="93"/>
      <c r="F3" s="94"/>
      <c r="G3" s="94"/>
      <c r="H3" s="94"/>
      <c r="I3" s="94"/>
      <c r="J3" s="95"/>
      <c r="K3" s="9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6"/>
      <c r="AC3" s="49"/>
      <c r="AD3" s="10"/>
      <c r="AE3" s="11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7" t="str">
        <f t="shared" si="0"/>
        <v>INCREMENTAL</v>
      </c>
      <c r="BC3" s="8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67" x14ac:dyDescent="0.2">
      <c r="A4" s="97" t="s">
        <v>37</v>
      </c>
      <c r="B4" s="98"/>
      <c r="C4" s="13"/>
      <c r="D4" s="14"/>
      <c r="E4" s="99"/>
      <c r="F4" s="100"/>
      <c r="G4" s="101"/>
      <c r="H4" s="102"/>
      <c r="I4" s="102"/>
      <c r="J4" s="10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56"/>
      <c r="AC4" s="50"/>
      <c r="AD4" s="1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7" t="str">
        <f t="shared" si="0"/>
        <v>FEATHER KEY &amp; WITHOUT HOLDING BRAKE</v>
      </c>
      <c r="BC4" s="8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67" x14ac:dyDescent="0.2">
      <c r="A5" s="104" t="s">
        <v>45</v>
      </c>
      <c r="B5" s="105"/>
      <c r="C5" s="13"/>
      <c r="D5" s="17"/>
      <c r="E5" s="106"/>
      <c r="F5" s="107"/>
      <c r="G5" s="18"/>
      <c r="H5" s="19"/>
      <c r="I5" s="108"/>
      <c r="J5" s="109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57"/>
      <c r="AC5" s="51"/>
      <c r="AD5" s="1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21" t="str">
        <f t="shared" si="0"/>
        <v>FSB - 1.5 kW; 5.3 A</v>
      </c>
      <c r="BC5" s="8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x14ac:dyDescent="0.2">
      <c r="A6" s="110" t="s">
        <v>66</v>
      </c>
      <c r="B6" s="111"/>
      <c r="C6" s="13"/>
      <c r="D6" s="17"/>
      <c r="E6" s="22"/>
      <c r="F6" s="23"/>
      <c r="G6" s="112"/>
      <c r="H6" s="113"/>
      <c r="I6" s="113"/>
      <c r="J6" s="114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57"/>
      <c r="AC6" s="51"/>
      <c r="AD6" s="1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7" t="str">
        <f t="shared" si="0"/>
        <v>5 MTRS</v>
      </c>
      <c r="BC6" s="8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x14ac:dyDescent="0.2">
      <c r="A7" s="73" t="str">
        <f>LOOKUP(A4,BB13:BB23,BB27:BB37)</f>
        <v>FSB - 1.5 kW; 5.3 A</v>
      </c>
      <c r="B7" s="74"/>
      <c r="C7" s="24"/>
      <c r="D7" s="17"/>
      <c r="E7" s="25"/>
      <c r="F7" s="26"/>
      <c r="G7" s="27"/>
      <c r="H7" s="19"/>
      <c r="I7" s="19"/>
      <c r="J7" s="59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57"/>
      <c r="AC7" s="51"/>
      <c r="AD7" s="1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7" t="str">
        <f t="shared" si="0"/>
        <v>5 MTRS</v>
      </c>
      <c r="BC7" s="8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x14ac:dyDescent="0.2">
      <c r="A8" s="71" t="s">
        <v>67</v>
      </c>
      <c r="B8" s="72"/>
      <c r="C8" s="13"/>
      <c r="D8" s="17"/>
      <c r="E8" s="22"/>
      <c r="F8" s="28"/>
      <c r="G8" s="60"/>
      <c r="H8" s="19"/>
      <c r="I8" s="19"/>
      <c r="J8" s="61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57"/>
      <c r="AC8" s="51"/>
      <c r="AD8" s="1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21" t="str">
        <f t="shared" si="0"/>
        <v>-</v>
      </c>
      <c r="BC8" s="8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</row>
    <row r="9" spans="1:67" ht="13.5" thickBot="1" x14ac:dyDescent="0.25">
      <c r="A9" s="73" t="str">
        <f>A8</f>
        <v>5 MTRS</v>
      </c>
      <c r="B9" s="74"/>
      <c r="C9" s="24"/>
      <c r="D9" s="29"/>
      <c r="E9" s="30"/>
      <c r="F9" s="31"/>
      <c r="G9" s="75"/>
      <c r="H9" s="76"/>
      <c r="I9" s="76"/>
      <c r="J9" s="77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58"/>
      <c r="AC9" s="52"/>
      <c r="AD9" s="1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7" t="str">
        <f t="shared" si="0"/>
        <v>CONNECTOR ONLY</v>
      </c>
      <c r="BC9" s="8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ht="13.5" thickBot="1" x14ac:dyDescent="0.25">
      <c r="A10" s="78" t="str">
        <f>IF(A6="FEATHER KEY &amp; WITH HOLDING BRAKE",A9,IF(A6="PLAIN SHAFT &amp; WITH HOLDING BRAKE",A9,"-"))</f>
        <v>-</v>
      </c>
      <c r="B10" s="79"/>
      <c r="C10" s="24"/>
      <c r="D10" s="80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2"/>
      <c r="V10" s="83"/>
      <c r="W10" s="84"/>
      <c r="X10" s="84"/>
      <c r="Y10" s="84"/>
      <c r="Z10" s="84"/>
      <c r="AA10" s="84"/>
      <c r="AB10" s="85"/>
      <c r="AC10" s="53"/>
      <c r="AD10" s="33"/>
      <c r="BB10" s="34" t="s">
        <v>27</v>
      </c>
      <c r="BC10" s="35"/>
      <c r="BD10" s="36"/>
      <c r="BE10" s="37"/>
      <c r="BF10" s="36"/>
      <c r="BG10" s="38"/>
      <c r="BH10" s="4"/>
      <c r="BI10" s="4"/>
      <c r="BJ10" s="4"/>
      <c r="BK10" s="4"/>
      <c r="BL10" s="4"/>
      <c r="BM10" s="4"/>
      <c r="BN10" s="4"/>
      <c r="BO10" s="4"/>
    </row>
    <row r="11" spans="1:67" ht="13.5" thickBot="1" x14ac:dyDescent="0.25">
      <c r="A11" s="86" t="s">
        <v>64</v>
      </c>
      <c r="B11" s="87"/>
      <c r="C11" s="13"/>
      <c r="D11" s="80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2"/>
      <c r="V11" s="88"/>
      <c r="W11" s="89"/>
      <c r="X11" s="89"/>
      <c r="Y11" s="89"/>
      <c r="Z11" s="89"/>
      <c r="AA11" s="89"/>
      <c r="AB11" s="90"/>
      <c r="AC11" s="54"/>
      <c r="AD11" s="39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ht="13.5" hidden="1" thickBot="1" x14ac:dyDescent="0.25"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2"/>
      <c r="V12" s="83">
        <f>V10*V11</f>
        <v>0</v>
      </c>
      <c r="W12" s="84"/>
      <c r="X12" s="84"/>
      <c r="Y12" s="84"/>
      <c r="Z12" s="84"/>
      <c r="AA12" s="84"/>
      <c r="AB12" s="85"/>
      <c r="AC12" s="55">
        <f>AC10*AC11</f>
        <v>0</v>
      </c>
      <c r="AD12" s="40"/>
      <c r="BB12" s="2" t="s">
        <v>18</v>
      </c>
      <c r="BC12" s="2" t="s">
        <v>22</v>
      </c>
      <c r="BD12" s="2" t="s">
        <v>23</v>
      </c>
    </row>
    <row r="13" spans="1:67" ht="13.5" hidden="1" thickBot="1" x14ac:dyDescent="0.25">
      <c r="A13" s="41"/>
      <c r="B13" s="42"/>
      <c r="AW13" s="6">
        <v>0</v>
      </c>
      <c r="AX13" s="6">
        <v>4</v>
      </c>
      <c r="AY13" s="6">
        <v>2</v>
      </c>
      <c r="AZ13" s="6" t="s">
        <v>25</v>
      </c>
      <c r="BA13" s="6"/>
      <c r="BB13" s="6" t="s">
        <v>35</v>
      </c>
      <c r="BC13" s="4"/>
      <c r="BD13" s="4"/>
      <c r="BE13" s="4"/>
      <c r="BF13" s="4"/>
      <c r="BH13" s="4"/>
    </row>
    <row r="14" spans="1:67" ht="13.5" hidden="1" thickBot="1" x14ac:dyDescent="0.25">
      <c r="A14" s="43"/>
      <c r="B14" s="42"/>
      <c r="AW14" s="6">
        <v>0</v>
      </c>
      <c r="AX14" s="6">
        <v>4</v>
      </c>
      <c r="AY14" s="6">
        <v>4</v>
      </c>
      <c r="AZ14" s="6" t="s">
        <v>25</v>
      </c>
      <c r="BA14" s="6"/>
      <c r="BB14" s="6" t="s">
        <v>33</v>
      </c>
      <c r="BC14" s="4"/>
      <c r="BD14" s="4"/>
      <c r="BE14" s="4"/>
      <c r="BF14" s="4"/>
      <c r="BH14" s="4"/>
    </row>
    <row r="15" spans="1:67" ht="13.5" hidden="1" thickBot="1" x14ac:dyDescent="0.25">
      <c r="A15" s="44"/>
      <c r="B15" s="42"/>
      <c r="AW15" s="6">
        <v>0</v>
      </c>
      <c r="AX15" s="6">
        <v>6</v>
      </c>
      <c r="AY15" s="6">
        <v>1</v>
      </c>
      <c r="AZ15" s="6" t="s">
        <v>26</v>
      </c>
      <c r="BA15" s="6"/>
      <c r="BB15" s="6" t="s">
        <v>34</v>
      </c>
      <c r="BC15" s="4"/>
      <c r="BD15" s="4"/>
      <c r="BE15" s="4"/>
      <c r="BF15" s="4"/>
      <c r="BH15" s="4"/>
    </row>
    <row r="16" spans="1:67" ht="13.5" hidden="1" thickBot="1" x14ac:dyDescent="0.25">
      <c r="AW16" s="6">
        <v>0</v>
      </c>
      <c r="AX16" s="6">
        <v>6</v>
      </c>
      <c r="AY16" s="6">
        <v>2</v>
      </c>
      <c r="AZ16" s="6" t="s">
        <v>26</v>
      </c>
      <c r="BA16" s="6"/>
      <c r="BB16" s="6" t="s">
        <v>36</v>
      </c>
      <c r="BC16" s="4"/>
      <c r="BD16" s="4"/>
      <c r="BE16" s="4"/>
      <c r="BF16" s="4"/>
      <c r="BH16" s="4"/>
    </row>
    <row r="17" spans="1:67" ht="13.5" hidden="1" thickBot="1" x14ac:dyDescent="0.25">
      <c r="A17" s="45"/>
      <c r="B17" s="46"/>
      <c r="AW17" s="6">
        <v>0</v>
      </c>
      <c r="AX17" s="6">
        <v>6</v>
      </c>
      <c r="AY17" s="6">
        <v>4</v>
      </c>
      <c r="AZ17" s="6" t="s">
        <v>26</v>
      </c>
      <c r="BA17" s="6"/>
      <c r="BB17" s="6" t="s">
        <v>37</v>
      </c>
      <c r="BC17" s="4"/>
      <c r="BD17" s="4"/>
      <c r="BE17" s="4"/>
      <c r="BF17" s="4"/>
      <c r="BH17" s="4"/>
    </row>
    <row r="18" spans="1:67" hidden="1" x14ac:dyDescent="0.2">
      <c r="A18" s="47"/>
      <c r="B18" s="47"/>
      <c r="AW18" s="6">
        <v>0</v>
      </c>
      <c r="AX18" s="6">
        <v>6</v>
      </c>
      <c r="AY18" s="6">
        <v>6</v>
      </c>
      <c r="AZ18" s="6" t="s">
        <v>26</v>
      </c>
      <c r="BA18" s="6"/>
      <c r="BB18" s="6" t="s">
        <v>38</v>
      </c>
      <c r="BC18" s="4"/>
      <c r="BD18" s="4"/>
      <c r="BE18" s="4"/>
      <c r="BF18" s="4"/>
      <c r="BH18" s="4"/>
    </row>
    <row r="19" spans="1:67" hidden="1" x14ac:dyDescent="0.2">
      <c r="AW19" s="6">
        <v>0</v>
      </c>
      <c r="AX19" s="6">
        <v>6</v>
      </c>
      <c r="AY19" s="6">
        <v>7</v>
      </c>
      <c r="AZ19" s="6" t="s">
        <v>26</v>
      </c>
      <c r="BA19" s="6"/>
      <c r="BB19" s="6" t="s">
        <v>39</v>
      </c>
      <c r="BC19" s="4"/>
      <c r="BD19" s="4"/>
      <c r="BE19" s="4"/>
      <c r="BF19" s="4"/>
      <c r="BH19" s="4"/>
    </row>
    <row r="20" spans="1:67" hidden="1" x14ac:dyDescent="0.2">
      <c r="AW20" s="6">
        <v>0</v>
      </c>
      <c r="AX20" s="6">
        <v>9</v>
      </c>
      <c r="AY20" s="6">
        <v>0</v>
      </c>
      <c r="AZ20" s="6" t="s">
        <v>26</v>
      </c>
      <c r="BA20" s="6"/>
      <c r="BB20" s="6" t="s">
        <v>40</v>
      </c>
      <c r="BC20" s="4"/>
      <c r="BD20" s="4"/>
      <c r="BE20" s="4"/>
      <c r="BF20" s="4"/>
      <c r="BH20" s="4"/>
    </row>
    <row r="21" spans="1:67" hidden="1" x14ac:dyDescent="0.2">
      <c r="AW21" s="6">
        <v>0</v>
      </c>
      <c r="AX21" s="6">
        <v>9</v>
      </c>
      <c r="AY21" s="6">
        <v>2</v>
      </c>
      <c r="AZ21" s="6" t="s">
        <v>26</v>
      </c>
      <c r="BA21" s="6"/>
      <c r="BB21" s="6" t="s">
        <v>41</v>
      </c>
      <c r="BC21" s="4"/>
      <c r="BD21" s="4"/>
      <c r="BE21" s="4"/>
      <c r="BF21" s="4"/>
      <c r="BH21" s="4"/>
    </row>
    <row r="22" spans="1:67" hidden="1" x14ac:dyDescent="0.2">
      <c r="AW22" s="6">
        <v>0</v>
      </c>
      <c r="AX22" s="6">
        <v>9</v>
      </c>
      <c r="AY22" s="6">
        <v>4</v>
      </c>
      <c r="AZ22" s="6" t="s">
        <v>26</v>
      </c>
      <c r="BA22" s="6"/>
      <c r="BB22" s="6" t="s">
        <v>42</v>
      </c>
      <c r="BC22" s="4"/>
      <c r="BD22" s="4"/>
      <c r="BE22" s="4"/>
      <c r="BF22" s="4"/>
      <c r="BH22" s="4"/>
    </row>
    <row r="23" spans="1:67" x14ac:dyDescent="0.2">
      <c r="AW23" s="6">
        <v>0</v>
      </c>
      <c r="AX23" s="6">
        <v>9</v>
      </c>
      <c r="AY23" s="6">
        <v>6</v>
      </c>
      <c r="AZ23" s="6" t="s">
        <v>26</v>
      </c>
      <c r="BA23" s="6"/>
      <c r="BB23" s="6" t="s">
        <v>43</v>
      </c>
      <c r="BC23" s="4"/>
      <c r="BD23" s="4"/>
      <c r="BE23" s="4"/>
      <c r="BF23" s="4"/>
      <c r="BH23" s="4"/>
    </row>
    <row r="25" spans="1:67" s="48" customFormat="1" x14ac:dyDescent="0.2">
      <c r="BB25" s="70" t="s">
        <v>19</v>
      </c>
      <c r="BC25" s="70" t="s">
        <v>0</v>
      </c>
      <c r="BD25" s="70" t="s">
        <v>11</v>
      </c>
      <c r="BE25" s="70"/>
      <c r="BF25" s="70"/>
      <c r="BG25" s="70" t="s">
        <v>12</v>
      </c>
      <c r="BH25" s="70"/>
      <c r="BI25" s="70"/>
      <c r="BJ25" s="70" t="s">
        <v>13</v>
      </c>
      <c r="BK25" s="70"/>
      <c r="BL25" s="70"/>
      <c r="BM25" s="70" t="s">
        <v>14</v>
      </c>
      <c r="BN25" s="70"/>
      <c r="BO25" s="70"/>
    </row>
    <row r="26" spans="1:67" s="48" customFormat="1" x14ac:dyDescent="0.2">
      <c r="BB26" s="70"/>
      <c r="BC26" s="70"/>
      <c r="BD26" s="2" t="s">
        <v>9</v>
      </c>
      <c r="BE26" s="2" t="s">
        <v>10</v>
      </c>
      <c r="BF26" s="2" t="s">
        <v>15</v>
      </c>
      <c r="BG26" s="2" t="s">
        <v>9</v>
      </c>
      <c r="BH26" s="2" t="s">
        <v>10</v>
      </c>
      <c r="BI26" s="2" t="s">
        <v>15</v>
      </c>
      <c r="BJ26" s="2" t="s">
        <v>9</v>
      </c>
      <c r="BK26" s="2" t="s">
        <v>10</v>
      </c>
      <c r="BL26" s="2" t="s">
        <v>15</v>
      </c>
      <c r="BM26" s="2" t="s">
        <v>9</v>
      </c>
      <c r="BN26" s="2" t="s">
        <v>10</v>
      </c>
      <c r="BO26" s="2" t="s">
        <v>15</v>
      </c>
    </row>
    <row r="27" spans="1:67" x14ac:dyDescent="0.2"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V27" s="6">
        <v>0</v>
      </c>
      <c r="AW27" s="6">
        <v>4</v>
      </c>
      <c r="AX27" s="6">
        <v>0</v>
      </c>
      <c r="BB27" s="6" t="s">
        <v>3</v>
      </c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 x14ac:dyDescent="0.2"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V28" s="6">
        <v>0</v>
      </c>
      <c r="AW28" s="6">
        <v>8</v>
      </c>
      <c r="AX28" s="6">
        <v>0</v>
      </c>
      <c r="BB28" s="6" t="s">
        <v>4</v>
      </c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x14ac:dyDescent="0.2"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V29" s="6">
        <v>1</v>
      </c>
      <c r="AW29" s="6">
        <v>0</v>
      </c>
      <c r="AX29" s="6">
        <v>0</v>
      </c>
      <c r="BB29" s="6" t="s">
        <v>5</v>
      </c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x14ac:dyDescent="0.2"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V30" s="6">
        <v>1</v>
      </c>
      <c r="AW30" s="6">
        <v>0</v>
      </c>
      <c r="AX30" s="6">
        <v>0</v>
      </c>
      <c r="BB30" s="6" t="s">
        <v>5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x14ac:dyDescent="0.2"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>
        <v>1</v>
      </c>
      <c r="AW31" s="6">
        <v>5</v>
      </c>
      <c r="AX31" s="6">
        <v>1</v>
      </c>
      <c r="BB31" s="6" t="s">
        <v>6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x14ac:dyDescent="0.2"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>
        <v>1</v>
      </c>
      <c r="AW32" s="6">
        <v>5</v>
      </c>
      <c r="AX32" s="6">
        <v>1</v>
      </c>
      <c r="BB32" s="6" t="s">
        <v>6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spans="35:67" x14ac:dyDescent="0.2"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>
        <v>2</v>
      </c>
      <c r="AW33" s="6">
        <v>0</v>
      </c>
      <c r="AX33" s="6">
        <v>1</v>
      </c>
      <c r="BB33" s="6" t="s">
        <v>7</v>
      </c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35:67" x14ac:dyDescent="0.2"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>
        <v>2</v>
      </c>
      <c r="AW34" s="6">
        <v>0</v>
      </c>
      <c r="AX34" s="6">
        <v>1</v>
      </c>
      <c r="BB34" s="6" t="s">
        <v>7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spans="35:67" x14ac:dyDescent="0.2"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>
        <v>3</v>
      </c>
      <c r="AW35" s="6">
        <v>5</v>
      </c>
      <c r="AX35" s="6">
        <v>1</v>
      </c>
      <c r="BB35" s="6" t="s">
        <v>8</v>
      </c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35:67" x14ac:dyDescent="0.2"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>
        <v>5</v>
      </c>
      <c r="AW36" s="6">
        <v>0</v>
      </c>
      <c r="AX36" s="6">
        <v>1</v>
      </c>
      <c r="BB36" s="6" t="s">
        <v>1</v>
      </c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spans="35:67" x14ac:dyDescent="0.2"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>
        <v>7</v>
      </c>
      <c r="AW37" s="6">
        <v>0</v>
      </c>
      <c r="AX37" s="6">
        <v>1</v>
      </c>
      <c r="BB37" s="6" t="s">
        <v>2</v>
      </c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</sheetData>
  <sheetProtection password="8F28" sheet="1" objects="1" scenarios="1" selectLockedCells="1"/>
  <protectedRanges>
    <protectedRange password="E5CF" sqref="D3:AD12" name="Range1"/>
  </protectedRanges>
  <mergeCells count="29">
    <mergeCell ref="D12:U12"/>
    <mergeCell ref="V10:AB10"/>
    <mergeCell ref="V12:AB12"/>
    <mergeCell ref="V11:AB11"/>
    <mergeCell ref="BM25:BO25"/>
    <mergeCell ref="BB25:BB26"/>
    <mergeCell ref="BC25:BC26"/>
    <mergeCell ref="BD25:BF25"/>
    <mergeCell ref="BG25:BI25"/>
    <mergeCell ref="BJ25:BL25"/>
    <mergeCell ref="A10:B10"/>
    <mergeCell ref="A11:B11"/>
    <mergeCell ref="I5:J5"/>
    <mergeCell ref="D10:U10"/>
    <mergeCell ref="D11:U11"/>
    <mergeCell ref="K3:AB3"/>
    <mergeCell ref="A3:B3"/>
    <mergeCell ref="G9:J9"/>
    <mergeCell ref="A5:B5"/>
    <mergeCell ref="G4:J4"/>
    <mergeCell ref="A9:B9"/>
    <mergeCell ref="E3:J3"/>
    <mergeCell ref="A4:B4"/>
    <mergeCell ref="G6:J6"/>
    <mergeCell ref="A8:B8"/>
    <mergeCell ref="E5:F5"/>
    <mergeCell ref="A6:B6"/>
    <mergeCell ref="A7:B7"/>
    <mergeCell ref="E4:F4"/>
  </mergeCells>
  <dataValidations count="6">
    <dataValidation type="list" allowBlank="1" showInputMessage="1" showErrorMessage="1" sqref="A6">
      <formula1>"FEATHER KEY &amp; WITHOUT HOLDING BRAKE, FEATHER KEY &amp; WITH HOLDING BRAKE, PLAIN SHAFT &amp; WITHOUT HOLDING BRAKE, PLAIN SHAFT &amp; WITH HOLDING BRAKE"</formula1>
    </dataValidation>
    <dataValidation type="list" allowBlank="1" showInputMessage="1" showErrorMessage="1" sqref="A8">
      <formula1>"3 MTRS, 5 MTRS, 10 MTRS, 20 MTRS"</formula1>
    </dataValidation>
    <dataValidation type="list" allowBlank="1" showInputMessage="1" showErrorMessage="1" sqref="A5">
      <formula1>"INCREMENTAL, ABSOLUTE"</formula1>
    </dataValidation>
    <dataValidation type="list" allowBlank="1" showInputMessage="1" showErrorMessage="1" sqref="A13">
      <formula1>"1,2,3,4,5,6,7,8,9"</formula1>
    </dataValidation>
    <dataValidation type="list" allowBlank="1" showInputMessage="1" showErrorMessage="1" sqref="A4:B4">
      <formula1>$BB$13:$BB$23</formula1>
    </dataValidation>
    <dataValidation type="list" allowBlank="1" showInputMessage="1" showErrorMessage="1" sqref="A11:B11">
      <formula1>"CONNECTOR + CABLE 1M, CONNECTOR ONLY, TERMINAL + CABLE 0.5M"</formula1>
    </dataValidation>
  </dataValidations>
  <printOptions horizontalCentered="1"/>
  <pageMargins left="0.5" right="0.5" top="0.5" bottom="0.5" header="0" footer="0"/>
  <pageSetup paperSize="9" scale="120" orientation="landscape" r:id="rId1"/>
  <ignoredErrors>
    <ignoredError sqref="AC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Low_Inertia</vt:lpstr>
      <vt:lpstr>High_Inertia</vt:lpstr>
      <vt:lpstr>High_Inertia!Print_Area</vt:lpstr>
      <vt:lpstr>Low_Inertia!Print_Area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Nidheesh</dc:creator>
  <cp:lastModifiedBy>SPCS</cp:lastModifiedBy>
  <cp:lastPrinted>2016-02-16T14:35:41Z</cp:lastPrinted>
  <dcterms:created xsi:type="dcterms:W3CDTF">2014-12-11T15:05:10Z</dcterms:created>
  <dcterms:modified xsi:type="dcterms:W3CDTF">2016-07-06T09:15:00Z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-1769586032</vt:i4>
  </property>
  <property fmtid="{D5CDD505-2E9C-101B-9397-08002B2CF9AE}" pid="3" name="_NewReviewCycle">
    <vt:lpwstr/>
  </property>
  <property fmtid="{D5CDD505-2E9C-101B-9397-08002B2CF9AE}" pid="4" name="_EmailSubject">
    <vt:lpwstr>Enquiry, Order &amp; Stock monitoring sheet</vt:lpwstr>
  </property>
  <property fmtid="{D5CDD505-2E9C-101B-9397-08002B2CF9AE}" pid="5" name="_AuthorEmail">
    <vt:lpwstr>vimalanathan.r@siemens.com</vt:lpwstr>
  </property>
  <property fmtid="{D5CDD505-2E9C-101B-9397-08002B2CF9AE}" pid="6" name="_AuthorEmailDisplayName">
    <vt:lpwstr>R, Vimalanathan IN MAA SL</vt:lpwstr>
  </property>
  <property fmtid="{D5CDD505-2E9C-101B-9397-08002B2CF9AE}" pid="7" name="_ReviewingToolsShownOnce">
    <vt:lpwstr/>
  </property>
</Properties>
</file>